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2" windowWidth="19212" windowHeight="5688" tabRatio="926" activeTab="6"/>
  </bookViews>
  <sheets>
    <sheet name="зерновые" sheetId="1" r:id="rId1"/>
    <sheet name="пш. и ячм." sheetId="2" r:id="rId2"/>
    <sheet name="кукуруза" sheetId="3" r:id="rId3"/>
    <sheet name="рис " sheetId="4" r:id="rId4"/>
    <sheet name="свекла" sheetId="5" r:id="rId5"/>
    <sheet name="лен-долгунец" sheetId="6" r:id="rId6"/>
    <sheet name="подсолнечник" sheetId="7" r:id="rId7"/>
    <sheet name="рапс" sheetId="8" r:id="rId8"/>
    <sheet name="соя" sheetId="9" r:id="rId9"/>
    <sheet name="картофель и овощи" sheetId="10" r:id="rId10"/>
  </sheets>
  <definedNames>
    <definedName name="_xlnm.Print_Titles" localSheetId="0">'зерновые'!$9:$10</definedName>
    <definedName name="_xlnm.Print_Titles" localSheetId="9">'картофель и овощи'!$6:$8</definedName>
    <definedName name="_xlnm.Print_Titles" localSheetId="2">'кукуруза'!$6:$8</definedName>
    <definedName name="_xlnm.Print_Titles" localSheetId="1">'пш. и ячм.'!$9:$10</definedName>
    <definedName name="_xlnm.Print_Titles" localSheetId="7">'рапс'!$6:$8</definedName>
    <definedName name="_xlnm.Print_Area" localSheetId="0">'зерновые'!$A$1:$K$107</definedName>
    <definedName name="_xlnm.Print_Area" localSheetId="9">'картофель и овощи'!$A$1:$K$104</definedName>
    <definedName name="_xlnm.Print_Area" localSheetId="2">'кукуруза'!$A$1:$F$105</definedName>
    <definedName name="_xlnm.Print_Area" localSheetId="6">'подсолнечник'!$A$1:$F$104</definedName>
    <definedName name="_xlnm.Print_Area" localSheetId="1">'пш. и ячм.'!$A$1:$K$106</definedName>
    <definedName name="_xlnm.Print_Area" localSheetId="7">'рапс'!$A$1:$F$91</definedName>
    <definedName name="_xlnm.Print_Area" localSheetId="3">'рис '!$A$1:$F$105</definedName>
    <definedName name="_xlnm.Print_Area" localSheetId="4">'свекла'!$A$1:$F$84</definedName>
    <definedName name="_xlnm.Print_Area" localSheetId="8">'соя'!$A$1:$F$100</definedName>
  </definedNames>
  <calcPr fullCalcOnLoad="1" fullPrecision="0"/>
</workbook>
</file>

<file path=xl/sharedStrings.xml><?xml version="1.0" encoding="utf-8"?>
<sst xmlns="http://schemas.openxmlformats.org/spreadsheetml/2006/main" count="1146" uniqueCount="143">
  <si>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</si>
  <si>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</si>
  <si>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</si>
  <si>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</si>
  <si>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</si>
  <si>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</si>
  <si>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</si>
  <si>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</si>
  <si>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</si>
  <si>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</si>
  <si>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</si>
  <si>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</si>
  <si>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</si>
  <si>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</si>
  <si>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</si>
  <si>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</si>
  <si>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</si>
  <si>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</si>
  <si>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</si>
  <si>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</si>
  <si>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</si>
  <si>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</si>
  <si>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</si>
  <si>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</si>
  <si>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</si>
  <si>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</si>
  <si>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</si>
  <si>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</si>
  <si>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</si>
  <si>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</si>
  <si>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</si>
  <si>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</si>
  <si>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</si>
  <si>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</si>
  <si>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</si>
  <si>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</si>
  <si>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</si>
  <si>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</si>
  <si>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</si>
  <si>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</si>
  <si>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</si>
  <si>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</si>
  <si>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</si>
  <si>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</si>
  <si>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</si>
  <si>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</si>
  <si>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</si>
  <si>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</si>
  <si>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</si>
  <si>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</si>
  <si>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</si>
  <si>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</si>
  <si>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</si>
  <si>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</si>
  <si>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</si>
  <si>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</si>
  <si>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</si>
  <si>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</si>
  <si>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</si>
  <si>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</si>
  <si>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</si>
  <si>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</si>
  <si>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</si>
  <si>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</si>
  <si>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</si>
  <si>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</si>
  <si>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</si>
  <si>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</si>
  <si>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</si>
  <si>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</si>
  <si>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</si>
  <si>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</si>
  <si>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</si>
  <si>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</si>
  <si>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</si>
  <si>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</si>
  <si>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</si>
  <si>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</si>
  <si>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</si>
  <si>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</si>
  <si>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</si>
  <si>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</si>
  <si>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</si>
  <si>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</si>
  <si>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</si>
  <si>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</si>
  <si>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</si>
  <si>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</si>
  <si>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</si>
  <si>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</si>
  <si>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</si>
  <si>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</si>
  <si>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</si>
  <si>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</si>
  <si>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</si>
  <si>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</si>
  <si>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</si>
  <si>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</si>
  <si>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</si>
  <si>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</si>
  <si>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</si>
  <si>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</si>
  <si>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</si>
  <si>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</si>
  <si>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% к прогнозу</t>
  </si>
  <si>
    <t>2017г.</t>
  </si>
  <si>
    <t>2017г. +/- к 2016г.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</si>
  <si>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</si>
  <si>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</si>
  <si>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</si>
  <si>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</si>
  <si>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</si>
  <si>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</si>
  <si>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</si>
  <si>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</si>
  <si>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</si>
  <si>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</si>
  <si>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</si>
  <si>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</si>
  <si>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</si>
  <si>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</si>
  <si>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</si>
  <si>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</si>
  <si>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</si>
  <si>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</si>
  <si>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</si>
  <si>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</si>
  <si>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</si>
  <si>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</si>
  <si>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</si>
  <si>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</si>
  <si>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</si>
  <si>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</si>
  <si>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</si>
  <si>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</si>
  <si>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>Прогноз кукурузы на зерно на 2017 год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</si>
  <si>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</si>
  <si>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</si>
  <si>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 xml:space="preserve"> в.ч Усть-Ордынский а. о.</t>
  </si>
  <si>
    <t>Оперативная информация о севе льна-долгунца в хозяйствах всех категорий Российской Федерации, тыс. га</t>
  </si>
  <si>
    <t>Прогноз риса на 2017 год</t>
  </si>
  <si>
    <t>по состоянию на 26 мая 2017 г.</t>
  </si>
  <si>
    <t/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</si>
</sst>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  <numFmt numFmtId="182" formatCode="_-* #,##0.0_р_._-;\-* #,##0.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6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 applyProtection="1">
      <alignment horizont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5" fillId="0" borderId="20" xfId="0" applyNumberFormat="1" applyFont="1" applyBorder="1" applyAlignment="1">
      <alignment horizontal="center" vertical="top"/>
    </xf>
    <xf numFmtId="172" fontId="5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33" borderId="13" xfId="0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2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172" fontId="6" fillId="0" borderId="24" xfId="0" applyNumberFormat="1" applyFont="1" applyBorder="1" applyAlignment="1">
      <alignment/>
    </xf>
    <xf numFmtId="172" fontId="6" fillId="33" borderId="13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right"/>
    </xf>
    <xf numFmtId="172" fontId="6" fillId="33" borderId="19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25" xfId="0" applyNumberFormat="1" applyFont="1" applyFill="1" applyBorder="1" applyAlignment="1" applyProtection="1">
      <alignment horizontal="center" vertical="center"/>
      <protection locked="0"/>
    </xf>
    <xf numFmtId="172" fontId="5" fillId="0" borderId="20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8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Border="1" applyAlignment="1">
      <alignment horizontal="center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172" fontId="5" fillId="0" borderId="27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8" xfId="0" applyNumberFormat="1" applyFont="1" applyFill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5" fillId="33" borderId="28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72" fontId="5" fillId="33" borderId="18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33" borderId="33" xfId="0" applyFont="1" applyFill="1" applyBorder="1" applyAlignment="1" applyProtection="1">
      <alignment/>
      <protection locked="0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6" fillId="0" borderId="34" xfId="0" applyNumberFormat="1" applyFont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182" fontId="6" fillId="0" borderId="13" xfId="69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10" fillId="0" borderId="37" xfId="58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172" fontId="5" fillId="0" borderId="25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Fill="1" applyBorder="1" applyAlignment="1" applyProtection="1">
      <alignment/>
      <protection locked="0"/>
    </xf>
    <xf numFmtId="172" fontId="6" fillId="0" borderId="22" xfId="0" applyNumberFormat="1" applyFont="1" applyBorder="1" applyAlignment="1">
      <alignment horizontal="center"/>
    </xf>
    <xf numFmtId="172" fontId="6" fillId="0" borderId="19" xfId="0" applyNumberFormat="1" applyFont="1" applyFill="1" applyBorder="1" applyAlignment="1" applyProtection="1">
      <alignment horizontal="center" vertical="center"/>
      <protection locked="0"/>
    </xf>
    <xf numFmtId="172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172" fontId="6" fillId="0" borderId="23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34" xfId="0" applyNumberFormat="1" applyFont="1" applyFill="1" applyBorder="1" applyAlignment="1" applyProtection="1">
      <alignment horizontal="center" vertical="center"/>
      <protection locked="0"/>
    </xf>
    <xf numFmtId="172" fontId="6" fillId="0" borderId="42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/>
    </xf>
    <xf numFmtId="176" fontId="10" fillId="0" borderId="0" xfId="60" applyNumberFormat="1" applyFont="1" applyBorder="1" applyAlignment="1">
      <alignment horizontal="right" vertical="center" wrapText="1"/>
      <protection/>
    </xf>
    <xf numFmtId="176" fontId="10" fillId="0" borderId="0" xfId="57" applyNumberFormat="1" applyFont="1" applyBorder="1" applyAlignment="1">
      <alignment horizontal="right" vertical="center" wrapText="1"/>
      <protection/>
    </xf>
    <xf numFmtId="176" fontId="10" fillId="0" borderId="0" xfId="59" applyNumberFormat="1" applyFont="1" applyBorder="1" applyAlignment="1">
      <alignment horizontal="right" vertical="center" wrapText="1"/>
      <protection/>
    </xf>
    <xf numFmtId="176" fontId="47" fillId="0" borderId="43" xfId="53" applyNumberFormat="1" applyFont="1" applyBorder="1" applyAlignment="1">
      <alignment horizontal="right" vertical="center" wrapText="1"/>
      <protection/>
    </xf>
    <xf numFmtId="176" fontId="10" fillId="0" borderId="0" xfId="56" applyNumberFormat="1" applyFont="1" applyBorder="1" applyAlignment="1">
      <alignment horizontal="right" vertical="center" wrapText="1"/>
      <protection/>
    </xf>
    <xf numFmtId="176" fontId="10" fillId="0" borderId="0" xfId="61" applyNumberFormat="1" applyFont="1" applyBorder="1" applyAlignment="1">
      <alignment horizontal="right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>
      <alignment horizontal="center"/>
    </xf>
    <xf numFmtId="0" fontId="6" fillId="34" borderId="11" xfId="0" applyFont="1" applyFill="1" applyBorder="1" applyAlignment="1" applyProtection="1">
      <alignment/>
      <protection locked="0"/>
    </xf>
    <xf numFmtId="172" fontId="6" fillId="34" borderId="18" xfId="0" applyNumberFormat="1" applyFont="1" applyFill="1" applyBorder="1" applyAlignment="1">
      <alignment horizontal="center"/>
    </xf>
    <xf numFmtId="172" fontId="6" fillId="34" borderId="13" xfId="0" applyNumberFormat="1" applyFont="1" applyFill="1" applyBorder="1" applyAlignment="1" applyProtection="1">
      <alignment horizontal="center" vertical="center"/>
      <protection locked="0"/>
    </xf>
    <xf numFmtId="172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0" borderId="4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19" xfId="0" applyFont="1" applyBorder="1" applyAlignment="1">
      <alignment/>
    </xf>
    <xf numFmtId="172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9" xfId="0" applyFont="1" applyFill="1" applyBorder="1" applyAlignment="1" applyProtection="1">
      <alignment/>
      <protection locked="0"/>
    </xf>
    <xf numFmtId="172" fontId="6" fillId="33" borderId="42" xfId="0" applyNumberFormat="1" applyFont="1" applyFill="1" applyBorder="1" applyAlignment="1">
      <alignment horizontal="center"/>
    </xf>
    <xf numFmtId="172" fontId="5" fillId="0" borderId="40" xfId="0" applyNumberFormat="1" applyFont="1" applyBorder="1" applyAlignment="1">
      <alignment horizontal="center"/>
    </xf>
    <xf numFmtId="0" fontId="6" fillId="0" borderId="41" xfId="0" applyFont="1" applyFill="1" applyBorder="1" applyAlignment="1" applyProtection="1">
      <alignment/>
      <protection locked="0"/>
    </xf>
    <xf numFmtId="172" fontId="6" fillId="33" borderId="38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172" fontId="6" fillId="0" borderId="40" xfId="0" applyNumberFormat="1" applyFont="1" applyBorder="1" applyAlignment="1">
      <alignment horizontal="center"/>
    </xf>
    <xf numFmtId="172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172" fontId="6" fillId="0" borderId="45" xfId="0" applyNumberFormat="1" applyFont="1" applyBorder="1" applyAlignment="1">
      <alignment horizontal="center"/>
    </xf>
    <xf numFmtId="172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картофель и овощи" xfId="56"/>
    <cellStyle name="Обычный_кукуруза" xfId="57"/>
    <cellStyle name="Обычный_Лист1" xfId="58"/>
    <cellStyle name="Обычный_подсолнечник" xfId="59"/>
    <cellStyle name="Обычный_пш. и ячм." xfId="60"/>
    <cellStyle name="Обычный_рис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8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Zeros="0" zoomScalePageLayoutView="0" workbookViewId="0" topLeftCell="A1">
      <pane xSplit="1" ySplit="11" topLeftCell="B12" activePane="bottomRight" state="frozen"/>
      <selection pane="topLeft" activeCell="G164" sqref="G164"/>
      <selection pane="topRight" activeCell="G164" sqref="G164"/>
      <selection pane="bottomLeft" activeCell="G164" sqref="G164"/>
      <selection pane="bottomRight" activeCell="L27" sqref="L27"/>
    </sheetView>
  </sheetViews>
  <sheetFormatPr defaultColWidth="9.00390625" defaultRowHeight="12.75"/>
  <cols>
    <col min="1" max="1" width="29.00390625" style="3" customWidth="1"/>
    <col min="2" max="2" width="12.50390625" style="3" customWidth="1"/>
    <col min="3" max="3" width="9.375" style="3" customWidth="1"/>
    <col min="4" max="4" width="11.00390625" style="3" customWidth="1"/>
    <col min="5" max="5" width="9.50390625" style="3" customWidth="1"/>
    <col min="6" max="6" width="10.50390625" style="3" customWidth="1"/>
    <col min="7" max="7" width="14.1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65" t="s">
        <v>103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" customFormat="1" ht="16.5" customHeight="1">
      <c r="A2" s="165" t="s">
        <v>141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66" t="s">
        <v>92</v>
      </c>
      <c r="B9" s="167" t="s">
        <v>108</v>
      </c>
      <c r="C9" s="166" t="s">
        <v>94</v>
      </c>
      <c r="D9" s="166"/>
      <c r="E9" s="166"/>
      <c r="F9" s="166"/>
      <c r="G9" s="167" t="s">
        <v>112</v>
      </c>
      <c r="H9" s="166" t="s">
        <v>101</v>
      </c>
      <c r="I9" s="166"/>
      <c r="J9" s="166"/>
      <c r="K9" s="166"/>
    </row>
    <row r="10" spans="1:11" s="3" customFormat="1" ht="46.5" customHeight="1">
      <c r="A10" s="166"/>
      <c r="B10" s="168"/>
      <c r="C10" s="8" t="s">
        <v>109</v>
      </c>
      <c r="D10" s="8" t="s">
        <v>104</v>
      </c>
      <c r="E10" s="8" t="s">
        <v>110</v>
      </c>
      <c r="F10" s="8" t="s">
        <v>111</v>
      </c>
      <c r="G10" s="168"/>
      <c r="H10" s="8" t="s">
        <v>109</v>
      </c>
      <c r="I10" s="8" t="s">
        <v>104</v>
      </c>
      <c r="J10" s="8" t="s">
        <v>110</v>
      </c>
      <c r="K10" s="8" t="s">
        <v>111</v>
      </c>
    </row>
    <row r="11" spans="1:11" s="47" customFormat="1" ht="13.5">
      <c r="A11" s="80" t="s">
        <v>0</v>
      </c>
      <c r="B11" s="67">
        <v>52681.2</v>
      </c>
      <c r="C11" s="66">
        <v>40908.2</v>
      </c>
      <c r="D11" s="66">
        <v>77.7</v>
      </c>
      <c r="E11" s="66">
        <v>42215.9</v>
      </c>
      <c r="F11" s="68">
        <v>-1307.7</v>
      </c>
      <c r="G11" s="67">
        <v>31009.1</v>
      </c>
      <c r="H11" s="66">
        <v>24839.3</v>
      </c>
      <c r="I11" s="66">
        <v>80.1</v>
      </c>
      <c r="J11" s="66">
        <v>26077.2</v>
      </c>
      <c r="K11" s="68">
        <v>-1237.9</v>
      </c>
    </row>
    <row r="12" spans="1:11" s="47" customFormat="1" ht="13.5">
      <c r="A12" s="81" t="s">
        <v>1</v>
      </c>
      <c r="B12" s="70">
        <v>9309</v>
      </c>
      <c r="C12" s="69">
        <v>8297</v>
      </c>
      <c r="D12" s="69">
        <v>89.1</v>
      </c>
      <c r="E12" s="69">
        <v>7742.6</v>
      </c>
      <c r="F12" s="72">
        <v>554.4</v>
      </c>
      <c r="G12" s="70">
        <v>4593.5</v>
      </c>
      <c r="H12" s="69">
        <v>4212</v>
      </c>
      <c r="I12" s="69">
        <v>91.7</v>
      </c>
      <c r="J12" s="69">
        <v>4082.8</v>
      </c>
      <c r="K12" s="72">
        <v>129.2</v>
      </c>
    </row>
    <row r="13" spans="1:11" s="3" customFormat="1" ht="13.5">
      <c r="A13" s="82" t="s">
        <v>2</v>
      </c>
      <c r="B13" s="74">
        <v>900.1</v>
      </c>
      <c r="C13" s="73">
        <v>789.6</v>
      </c>
      <c r="D13" s="73">
        <v>87.7</v>
      </c>
      <c r="E13" s="73">
        <v>814.9</v>
      </c>
      <c r="F13" s="75">
        <v>-25.3</v>
      </c>
      <c r="G13" s="74">
        <v>374</v>
      </c>
      <c r="H13" s="73">
        <v>355.4</v>
      </c>
      <c r="I13" s="73">
        <v>95</v>
      </c>
      <c r="J13" s="73">
        <v>366.7</v>
      </c>
      <c r="K13" s="75">
        <v>-11.3</v>
      </c>
    </row>
    <row r="14" spans="1:11" ht="13.5">
      <c r="A14" s="82" t="s">
        <v>3</v>
      </c>
      <c r="B14" s="74">
        <v>424.9</v>
      </c>
      <c r="C14" s="73">
        <v>364</v>
      </c>
      <c r="D14" s="73">
        <v>85.7</v>
      </c>
      <c r="E14" s="73">
        <v>368.3</v>
      </c>
      <c r="F14" s="75">
        <v>-4.3</v>
      </c>
      <c r="G14" s="74">
        <v>216.3</v>
      </c>
      <c r="H14" s="73">
        <v>202.5</v>
      </c>
      <c r="I14" s="73">
        <v>93.6</v>
      </c>
      <c r="J14" s="73">
        <v>172.5</v>
      </c>
      <c r="K14" s="75">
        <v>30</v>
      </c>
    </row>
    <row r="15" spans="1:11" ht="13.5">
      <c r="A15" s="82" t="s">
        <v>4</v>
      </c>
      <c r="B15" s="74">
        <v>163.9</v>
      </c>
      <c r="C15" s="73">
        <v>112.9</v>
      </c>
      <c r="D15" s="73">
        <v>68.9</v>
      </c>
      <c r="E15" s="73">
        <v>142.25</v>
      </c>
      <c r="F15" s="75">
        <v>-29.4</v>
      </c>
      <c r="G15" s="74">
        <v>63</v>
      </c>
      <c r="H15" s="73">
        <v>54.3</v>
      </c>
      <c r="I15" s="73">
        <v>86.2</v>
      </c>
      <c r="J15" s="73">
        <v>61.1</v>
      </c>
      <c r="K15" s="75">
        <v>-6.8</v>
      </c>
    </row>
    <row r="16" spans="1:11" ht="13.5">
      <c r="A16" s="82" t="s">
        <v>5</v>
      </c>
      <c r="B16" s="74">
        <v>1785.4</v>
      </c>
      <c r="C16" s="73">
        <v>1649.9</v>
      </c>
      <c r="D16" s="73">
        <v>92.4</v>
      </c>
      <c r="E16" s="73">
        <v>1436.1</v>
      </c>
      <c r="F16" s="75">
        <v>213.8</v>
      </c>
      <c r="G16" s="74">
        <v>805.7</v>
      </c>
      <c r="H16" s="73">
        <v>717.5</v>
      </c>
      <c r="I16" s="73">
        <v>89.1</v>
      </c>
      <c r="J16" s="73">
        <v>686.7</v>
      </c>
      <c r="K16" s="75">
        <v>30.8</v>
      </c>
    </row>
    <row r="17" spans="1:11" ht="13.5">
      <c r="A17" s="82" t="s">
        <v>6</v>
      </c>
      <c r="B17" s="74">
        <v>82.4</v>
      </c>
      <c r="C17" s="73">
        <v>53</v>
      </c>
      <c r="D17" s="73">
        <v>64.3</v>
      </c>
      <c r="E17" s="73">
        <v>73.6</v>
      </c>
      <c r="F17" s="75">
        <v>-20.6</v>
      </c>
      <c r="G17" s="74">
        <v>49.6</v>
      </c>
      <c r="H17" s="73">
        <v>34.4</v>
      </c>
      <c r="I17" s="73">
        <v>69.4</v>
      </c>
      <c r="J17" s="73">
        <v>45.3</v>
      </c>
      <c r="K17" s="75">
        <v>-10.9</v>
      </c>
    </row>
    <row r="18" spans="1:11" s="142" customFormat="1" ht="15" customHeight="1">
      <c r="A18" s="138" t="s">
        <v>7</v>
      </c>
      <c r="B18" s="139">
        <v>156.7</v>
      </c>
      <c r="C18" s="140">
        <v>137.9</v>
      </c>
      <c r="D18" s="140">
        <v>88</v>
      </c>
      <c r="E18" s="140">
        <v>110.1</v>
      </c>
      <c r="F18" s="141">
        <v>27.8</v>
      </c>
      <c r="G18" s="139">
        <v>61.7</v>
      </c>
      <c r="H18" s="140">
        <v>61.9</v>
      </c>
      <c r="I18" s="140">
        <v>100.3</v>
      </c>
      <c r="J18" s="140">
        <v>55</v>
      </c>
      <c r="K18" s="141">
        <v>6.9</v>
      </c>
    </row>
    <row r="19" spans="1:11" ht="13.5">
      <c r="A19" s="82" t="s">
        <v>8</v>
      </c>
      <c r="B19" s="74">
        <v>76.1</v>
      </c>
      <c r="C19" s="73">
        <v>6.9</v>
      </c>
      <c r="D19" s="73">
        <v>9.1</v>
      </c>
      <c r="E19" s="73">
        <v>48.4</v>
      </c>
      <c r="F19" s="75">
        <v>-41.5</v>
      </c>
      <c r="G19" s="74">
        <v>41.6</v>
      </c>
      <c r="H19" s="73">
        <v>0.2</v>
      </c>
      <c r="I19" s="73">
        <v>0.5</v>
      </c>
      <c r="J19" s="73">
        <v>40.9</v>
      </c>
      <c r="K19" s="75">
        <v>-40.7</v>
      </c>
    </row>
    <row r="20" spans="1:11" s="142" customFormat="1" ht="13.5">
      <c r="A20" s="138" t="s">
        <v>9</v>
      </c>
      <c r="B20" s="139">
        <v>1111.1</v>
      </c>
      <c r="C20" s="140">
        <v>1018.4</v>
      </c>
      <c r="D20" s="140">
        <v>91.7</v>
      </c>
      <c r="E20" s="140">
        <v>1030.6</v>
      </c>
      <c r="F20" s="141">
        <v>-12.2</v>
      </c>
      <c r="G20" s="139">
        <v>552</v>
      </c>
      <c r="H20" s="140">
        <v>522.6</v>
      </c>
      <c r="I20" s="140">
        <v>94.7</v>
      </c>
      <c r="J20" s="140">
        <v>540.8</v>
      </c>
      <c r="K20" s="141">
        <v>-18.2</v>
      </c>
    </row>
    <row r="21" spans="1:11" ht="13.5">
      <c r="A21" s="82" t="s">
        <v>10</v>
      </c>
      <c r="B21" s="74">
        <v>943.5</v>
      </c>
      <c r="C21" s="73">
        <v>928</v>
      </c>
      <c r="D21" s="73">
        <v>98.4</v>
      </c>
      <c r="E21" s="73">
        <v>767</v>
      </c>
      <c r="F21" s="75">
        <v>161</v>
      </c>
      <c r="G21" s="74">
        <v>451</v>
      </c>
      <c r="H21" s="73">
        <v>435</v>
      </c>
      <c r="I21" s="73">
        <v>96.5</v>
      </c>
      <c r="J21" s="73">
        <v>404.4</v>
      </c>
      <c r="K21" s="75">
        <v>30.6</v>
      </c>
    </row>
    <row r="22" spans="1:11" ht="13.5">
      <c r="A22" s="82" t="s">
        <v>59</v>
      </c>
      <c r="B22" s="74">
        <v>256.3</v>
      </c>
      <c r="C22" s="73">
        <v>120.4</v>
      </c>
      <c r="D22" s="73">
        <v>47</v>
      </c>
      <c r="E22" s="73">
        <v>186.1</v>
      </c>
      <c r="F22" s="75">
        <v>-65.7</v>
      </c>
      <c r="G22" s="74">
        <v>77.2</v>
      </c>
      <c r="H22" s="73">
        <v>63.5</v>
      </c>
      <c r="I22" s="73">
        <v>82.3</v>
      </c>
      <c r="J22" s="73">
        <v>60.4</v>
      </c>
      <c r="K22" s="75">
        <v>3.1</v>
      </c>
    </row>
    <row r="23" spans="1:11" ht="13.5">
      <c r="A23" s="82" t="s">
        <v>11</v>
      </c>
      <c r="B23" s="74">
        <v>665.5</v>
      </c>
      <c r="C23" s="73">
        <v>683</v>
      </c>
      <c r="D23" s="73">
        <v>102.6</v>
      </c>
      <c r="E23" s="73">
        <v>651.3</v>
      </c>
      <c r="F23" s="75">
        <v>31.7</v>
      </c>
      <c r="G23" s="74">
        <v>431.5</v>
      </c>
      <c r="H23" s="73">
        <v>417.3</v>
      </c>
      <c r="I23" s="73">
        <v>96.7</v>
      </c>
      <c r="J23" s="73">
        <v>412</v>
      </c>
      <c r="K23" s="75">
        <v>5.3</v>
      </c>
    </row>
    <row r="24" spans="1:11" ht="13.5">
      <c r="A24" s="82" t="s">
        <v>12</v>
      </c>
      <c r="B24" s="74">
        <v>518.9</v>
      </c>
      <c r="C24" s="73">
        <v>487.5</v>
      </c>
      <c r="D24" s="73">
        <v>93.9</v>
      </c>
      <c r="E24" s="73">
        <v>448.1</v>
      </c>
      <c r="F24" s="75">
        <v>39.4</v>
      </c>
      <c r="G24" s="74">
        <v>300.5</v>
      </c>
      <c r="H24" s="73">
        <v>296.5</v>
      </c>
      <c r="I24" s="73">
        <v>98.7</v>
      </c>
      <c r="J24" s="73">
        <v>283</v>
      </c>
      <c r="K24" s="75">
        <v>13.5</v>
      </c>
    </row>
    <row r="25" spans="1:11" s="6" customFormat="1" ht="13.5">
      <c r="A25" s="12" t="s">
        <v>13</v>
      </c>
      <c r="B25" s="25">
        <v>173.5</v>
      </c>
      <c r="C25" s="27">
        <v>127.5</v>
      </c>
      <c r="D25" s="27">
        <v>73.5</v>
      </c>
      <c r="E25" s="27">
        <v>151.6</v>
      </c>
      <c r="F25" s="77">
        <v>-24.1</v>
      </c>
      <c r="G25" s="25">
        <v>89.6</v>
      </c>
      <c r="H25" s="27">
        <v>76.4</v>
      </c>
      <c r="I25" s="27">
        <v>85.3</v>
      </c>
      <c r="J25" s="27">
        <v>86.3</v>
      </c>
      <c r="K25" s="77">
        <v>-9.9</v>
      </c>
    </row>
    <row r="26" spans="1:11" ht="13.5">
      <c r="A26" s="82" t="s">
        <v>14</v>
      </c>
      <c r="B26" s="74">
        <v>1272.6</v>
      </c>
      <c r="C26" s="73">
        <v>1216.5</v>
      </c>
      <c r="D26" s="73">
        <v>95.6</v>
      </c>
      <c r="E26" s="73">
        <v>965.9</v>
      </c>
      <c r="F26" s="75">
        <v>250.6</v>
      </c>
      <c r="G26" s="74">
        <v>643.1</v>
      </c>
      <c r="H26" s="73">
        <v>591.4</v>
      </c>
      <c r="I26" s="73">
        <v>92</v>
      </c>
      <c r="J26" s="73">
        <v>534.3</v>
      </c>
      <c r="K26" s="75">
        <v>57.1</v>
      </c>
    </row>
    <row r="27" spans="1:11" ht="13.5">
      <c r="A27" s="82" t="s">
        <v>15</v>
      </c>
      <c r="B27" s="74">
        <v>157.6</v>
      </c>
      <c r="C27" s="73">
        <v>106.5</v>
      </c>
      <c r="D27" s="73">
        <v>67.6</v>
      </c>
      <c r="E27" s="73">
        <v>125</v>
      </c>
      <c r="F27" s="75">
        <v>-18.5</v>
      </c>
      <c r="G27" s="74">
        <v>66.9</v>
      </c>
      <c r="H27" s="73">
        <v>53.7</v>
      </c>
      <c r="I27" s="73">
        <v>80.3</v>
      </c>
      <c r="J27" s="73">
        <v>59.3</v>
      </c>
      <c r="K27" s="75">
        <v>-5.6</v>
      </c>
    </row>
    <row r="28" spans="1:11" ht="13.5">
      <c r="A28" s="82" t="s">
        <v>16</v>
      </c>
      <c r="B28" s="74">
        <v>522.3</v>
      </c>
      <c r="C28" s="73">
        <v>429.5</v>
      </c>
      <c r="D28" s="73">
        <v>82.2</v>
      </c>
      <c r="E28" s="73">
        <v>337.6</v>
      </c>
      <c r="F28" s="75">
        <v>91.9</v>
      </c>
      <c r="G28" s="74">
        <v>321.6</v>
      </c>
      <c r="H28" s="73">
        <v>289.1</v>
      </c>
      <c r="I28" s="73">
        <v>89.9</v>
      </c>
      <c r="J28" s="73">
        <v>228.9</v>
      </c>
      <c r="K28" s="75">
        <v>60.2</v>
      </c>
    </row>
    <row r="29" spans="1:11" ht="13.5">
      <c r="A29" s="82" t="s">
        <v>17</v>
      </c>
      <c r="B29" s="74">
        <v>98.3</v>
      </c>
      <c r="C29" s="73">
        <v>65.5</v>
      </c>
      <c r="D29" s="73">
        <v>66.6</v>
      </c>
      <c r="E29" s="73">
        <v>85.7</v>
      </c>
      <c r="F29" s="75">
        <v>-20.2</v>
      </c>
      <c r="G29" s="74">
        <v>48.2</v>
      </c>
      <c r="H29" s="73">
        <v>40.3</v>
      </c>
      <c r="I29" s="73">
        <v>83.6</v>
      </c>
      <c r="J29" s="73">
        <v>45.2</v>
      </c>
      <c r="K29" s="75">
        <v>-4.9</v>
      </c>
    </row>
    <row r="30" spans="1:11" s="49" customFormat="1" ht="13.5" hidden="1">
      <c r="A30" s="82"/>
      <c r="B30" s="74"/>
      <c r="C30" s="73"/>
      <c r="D30" s="69" t="s">
        <v>142</v>
      </c>
      <c r="E30" s="73"/>
      <c r="F30" s="72"/>
      <c r="G30" s="74"/>
      <c r="H30" s="73"/>
      <c r="I30" s="69" t="s">
        <v>142</v>
      </c>
      <c r="J30" s="73">
        <v>35.2</v>
      </c>
      <c r="K30" s="72"/>
    </row>
    <row r="31" spans="1:11" ht="13.5">
      <c r="A31" s="81" t="s">
        <v>18</v>
      </c>
      <c r="B31" s="70">
        <v>496.3</v>
      </c>
      <c r="C31" s="69">
        <v>266.6</v>
      </c>
      <c r="D31" s="69">
        <v>53.7</v>
      </c>
      <c r="E31" s="69">
        <v>352.3</v>
      </c>
      <c r="F31" s="72">
        <v>-85.7</v>
      </c>
      <c r="G31" s="70">
        <v>264</v>
      </c>
      <c r="H31" s="69">
        <v>203.3</v>
      </c>
      <c r="I31" s="69">
        <v>77</v>
      </c>
      <c r="J31" s="69">
        <v>255.7</v>
      </c>
      <c r="K31" s="72">
        <v>-52.4</v>
      </c>
    </row>
    <row r="32" spans="1:11" ht="13.5" hidden="1">
      <c r="A32" s="82" t="s">
        <v>60</v>
      </c>
      <c r="B32" s="74">
        <v>11.8</v>
      </c>
      <c r="C32" s="73">
        <v>0</v>
      </c>
      <c r="D32" s="69" t="s">
        <v>142</v>
      </c>
      <c r="E32" s="73">
        <v>0.5</v>
      </c>
      <c r="F32" s="72" t="s">
        <v>142</v>
      </c>
      <c r="G32" s="74"/>
      <c r="H32" s="73">
        <v>0</v>
      </c>
      <c r="I32" s="69" t="s">
        <v>142</v>
      </c>
      <c r="J32" s="73">
        <v>0</v>
      </c>
      <c r="K32" s="72" t="s">
        <v>142</v>
      </c>
    </row>
    <row r="33" spans="1:11" ht="13.5" hidden="1">
      <c r="A33" s="82" t="s">
        <v>19</v>
      </c>
      <c r="B33" s="74">
        <v>15.7</v>
      </c>
      <c r="C33" s="73">
        <v>0</v>
      </c>
      <c r="D33" s="69" t="s">
        <v>142</v>
      </c>
      <c r="E33" s="73">
        <v>3</v>
      </c>
      <c r="F33" s="72" t="s">
        <v>142</v>
      </c>
      <c r="G33" s="74">
        <v>0</v>
      </c>
      <c r="H33" s="73">
        <v>0</v>
      </c>
      <c r="I33" s="69" t="s">
        <v>142</v>
      </c>
      <c r="J33" s="73">
        <v>0</v>
      </c>
      <c r="K33" s="72" t="s">
        <v>142</v>
      </c>
    </row>
    <row r="34" spans="1:11" ht="13.5">
      <c r="A34" s="82" t="s">
        <v>20</v>
      </c>
      <c r="B34" s="74">
        <v>24.9</v>
      </c>
      <c r="C34" s="73">
        <v>2.8</v>
      </c>
      <c r="D34" s="27">
        <v>11.2</v>
      </c>
      <c r="E34" s="27">
        <v>5.6</v>
      </c>
      <c r="F34" s="77">
        <v>-2.8</v>
      </c>
      <c r="G34" s="25">
        <v>3.3</v>
      </c>
      <c r="H34" s="27">
        <v>1.2</v>
      </c>
      <c r="I34" s="27">
        <v>36.4</v>
      </c>
      <c r="J34" s="27">
        <v>2</v>
      </c>
      <c r="K34" s="77">
        <v>-0.8</v>
      </c>
    </row>
    <row r="35" spans="1:11" ht="13.5" hidden="1">
      <c r="A35" s="82" t="s">
        <v>61</v>
      </c>
      <c r="B35" s="74">
        <v>0</v>
      </c>
      <c r="C35" s="73">
        <v>0</v>
      </c>
      <c r="D35" s="69" t="s">
        <v>142</v>
      </c>
      <c r="E35" s="73">
        <v>0</v>
      </c>
      <c r="F35" s="72" t="s">
        <v>142</v>
      </c>
      <c r="G35" s="74"/>
      <c r="H35" s="73">
        <v>0</v>
      </c>
      <c r="I35" s="69" t="s">
        <v>142</v>
      </c>
      <c r="J35" s="73">
        <v>0</v>
      </c>
      <c r="K35" s="72" t="s">
        <v>142</v>
      </c>
    </row>
    <row r="36" spans="1:11" ht="13.5">
      <c r="A36" s="82" t="s">
        <v>21</v>
      </c>
      <c r="B36" s="74">
        <v>159.3</v>
      </c>
      <c r="C36" s="73">
        <v>115.2</v>
      </c>
      <c r="D36" s="73">
        <v>72.3</v>
      </c>
      <c r="E36" s="73">
        <v>134.1</v>
      </c>
      <c r="F36" s="75">
        <v>-18.9</v>
      </c>
      <c r="G36" s="74">
        <v>123</v>
      </c>
      <c r="H36" s="73">
        <v>104</v>
      </c>
      <c r="I36" s="73">
        <v>84.6</v>
      </c>
      <c r="J36" s="73">
        <v>119.5</v>
      </c>
      <c r="K36" s="75">
        <v>-15.5</v>
      </c>
    </row>
    <row r="37" spans="1:11" ht="13.5">
      <c r="A37" s="82" t="s">
        <v>62</v>
      </c>
      <c r="B37" s="74">
        <v>92</v>
      </c>
      <c r="C37" s="73">
        <v>57.1</v>
      </c>
      <c r="D37" s="73">
        <v>62.1</v>
      </c>
      <c r="E37" s="73">
        <v>105.7</v>
      </c>
      <c r="F37" s="75">
        <v>-48.6</v>
      </c>
      <c r="G37" s="74">
        <v>64.4</v>
      </c>
      <c r="H37" s="73">
        <v>45.6</v>
      </c>
      <c r="I37" s="73">
        <v>70.8</v>
      </c>
      <c r="J37" s="73">
        <v>75.5</v>
      </c>
      <c r="K37" s="75">
        <v>-29.9</v>
      </c>
    </row>
    <row r="38" spans="1:11" ht="13.5">
      <c r="A38" s="82" t="s">
        <v>22</v>
      </c>
      <c r="B38" s="74">
        <v>81.7</v>
      </c>
      <c r="C38" s="73">
        <v>46.7</v>
      </c>
      <c r="D38" s="73">
        <v>57.2</v>
      </c>
      <c r="E38" s="73">
        <v>37.9</v>
      </c>
      <c r="F38" s="75">
        <v>8.8</v>
      </c>
      <c r="G38" s="74">
        <v>35.1</v>
      </c>
      <c r="H38" s="73">
        <v>30.3</v>
      </c>
      <c r="I38" s="73">
        <v>86.3</v>
      </c>
      <c r="J38" s="73">
        <v>26.6</v>
      </c>
      <c r="K38" s="75">
        <v>3.7</v>
      </c>
    </row>
    <row r="39" spans="1:11" ht="13.5" hidden="1">
      <c r="A39" s="82" t="s">
        <v>23</v>
      </c>
      <c r="B39" s="74">
        <v>3.4</v>
      </c>
      <c r="C39" s="73">
        <v>0</v>
      </c>
      <c r="D39" s="69" t="s">
        <v>142</v>
      </c>
      <c r="E39" s="73">
        <v>0</v>
      </c>
      <c r="F39" s="72" t="s">
        <v>142</v>
      </c>
      <c r="G39" s="74"/>
      <c r="H39" s="73">
        <v>0</v>
      </c>
      <c r="I39" s="69" t="s">
        <v>142</v>
      </c>
      <c r="J39" s="73">
        <v>0</v>
      </c>
      <c r="K39" s="72" t="s">
        <v>142</v>
      </c>
    </row>
    <row r="40" spans="1:11" ht="13.5">
      <c r="A40" s="82" t="s">
        <v>24</v>
      </c>
      <c r="B40" s="74">
        <v>56</v>
      </c>
      <c r="C40" s="73">
        <v>16.1</v>
      </c>
      <c r="D40" s="73">
        <v>28.8</v>
      </c>
      <c r="E40" s="73">
        <v>41.1</v>
      </c>
      <c r="F40" s="75">
        <v>-25</v>
      </c>
      <c r="G40" s="74">
        <v>17.3</v>
      </c>
      <c r="H40" s="73">
        <v>7.3</v>
      </c>
      <c r="I40" s="73">
        <v>42.2</v>
      </c>
      <c r="J40" s="73">
        <v>12.3</v>
      </c>
      <c r="K40" s="75">
        <v>-5</v>
      </c>
    </row>
    <row r="41" spans="1:11" s="49" customFormat="1" ht="13.5">
      <c r="A41" s="82" t="s">
        <v>25</v>
      </c>
      <c r="B41" s="74">
        <v>51.5</v>
      </c>
      <c r="C41" s="73">
        <v>28.7</v>
      </c>
      <c r="D41" s="73">
        <v>55.7</v>
      </c>
      <c r="E41" s="73">
        <v>33.5</v>
      </c>
      <c r="F41" s="75">
        <v>-4.8</v>
      </c>
      <c r="G41" s="74">
        <v>20.9</v>
      </c>
      <c r="H41" s="73">
        <v>14.9</v>
      </c>
      <c r="I41" s="73">
        <v>71.3</v>
      </c>
      <c r="J41" s="73">
        <v>21.8</v>
      </c>
      <c r="K41" s="75">
        <v>-6.9</v>
      </c>
    </row>
    <row r="42" spans="1:11" ht="13.5">
      <c r="A42" s="81" t="s">
        <v>63</v>
      </c>
      <c r="B42" s="70">
        <v>6305.8</v>
      </c>
      <c r="C42" s="69">
        <v>4812.1</v>
      </c>
      <c r="D42" s="69">
        <v>76.3</v>
      </c>
      <c r="E42" s="69">
        <v>5481.6</v>
      </c>
      <c r="F42" s="72">
        <v>-669.5</v>
      </c>
      <c r="G42" s="70">
        <v>2703.9</v>
      </c>
      <c r="H42" s="69">
        <v>2445.9</v>
      </c>
      <c r="I42" s="69">
        <v>90.5</v>
      </c>
      <c r="J42" s="69">
        <v>2644.9</v>
      </c>
      <c r="K42" s="72">
        <v>-199</v>
      </c>
    </row>
    <row r="43" spans="1:11" ht="13.5">
      <c r="A43" s="82" t="s">
        <v>64</v>
      </c>
      <c r="B43" s="74">
        <v>129</v>
      </c>
      <c r="C43" s="73">
        <v>102.2</v>
      </c>
      <c r="D43" s="73">
        <v>79.2</v>
      </c>
      <c r="E43" s="73">
        <v>119.6</v>
      </c>
      <c r="F43" s="75">
        <v>-17.4</v>
      </c>
      <c r="G43" s="74">
        <v>47.6</v>
      </c>
      <c r="H43" s="73">
        <v>45.5</v>
      </c>
      <c r="I43" s="73">
        <v>95.6</v>
      </c>
      <c r="J43" s="73">
        <v>51</v>
      </c>
      <c r="K43" s="75">
        <v>-5.5</v>
      </c>
    </row>
    <row r="44" spans="1:11" ht="13.5">
      <c r="A44" s="82" t="s">
        <v>67</v>
      </c>
      <c r="B44" s="74">
        <v>82.2</v>
      </c>
      <c r="C44" s="73">
        <v>63.7</v>
      </c>
      <c r="D44" s="73">
        <v>77.5</v>
      </c>
      <c r="E44" s="73">
        <v>63.8</v>
      </c>
      <c r="F44" s="75">
        <v>-0.1</v>
      </c>
      <c r="G44" s="74">
        <v>40.4</v>
      </c>
      <c r="H44" s="73">
        <v>45.8</v>
      </c>
      <c r="I44" s="73">
        <v>113.4</v>
      </c>
      <c r="J44" s="73">
        <v>38.5</v>
      </c>
      <c r="K44" s="75">
        <v>7.3</v>
      </c>
    </row>
    <row r="45" spans="1:11" ht="13.5">
      <c r="A45" s="82" t="s">
        <v>96</v>
      </c>
      <c r="B45" s="74">
        <v>324.8</v>
      </c>
      <c r="C45" s="73">
        <v>320.3</v>
      </c>
      <c r="D45" s="73">
        <v>98.6</v>
      </c>
      <c r="E45" s="73">
        <v>279.4</v>
      </c>
      <c r="F45" s="75">
        <v>40.9</v>
      </c>
      <c r="G45" s="74">
        <v>85.9</v>
      </c>
      <c r="H45" s="73">
        <v>109</v>
      </c>
      <c r="I45" s="73">
        <v>126.9</v>
      </c>
      <c r="J45" s="73">
        <v>89.8</v>
      </c>
      <c r="K45" s="75">
        <v>19.2</v>
      </c>
    </row>
    <row r="46" spans="1:11" ht="13.5">
      <c r="A46" s="82" t="s">
        <v>26</v>
      </c>
      <c r="B46" s="78">
        <v>1945.6</v>
      </c>
      <c r="C46" s="73">
        <v>1815.2</v>
      </c>
      <c r="D46" s="73">
        <v>93.3</v>
      </c>
      <c r="E46" s="73">
        <v>1836.2</v>
      </c>
      <c r="F46" s="75">
        <v>-21</v>
      </c>
      <c r="G46" s="78">
        <v>879.9</v>
      </c>
      <c r="H46" s="73">
        <v>855.1</v>
      </c>
      <c r="I46" s="73">
        <v>97.2</v>
      </c>
      <c r="J46" s="73">
        <v>853.5</v>
      </c>
      <c r="K46" s="75">
        <v>1.6</v>
      </c>
    </row>
    <row r="47" spans="1:11" ht="13.5">
      <c r="A47" s="82" t="s">
        <v>28</v>
      </c>
      <c r="B47" s="74">
        <v>63.1</v>
      </c>
      <c r="C47" s="73">
        <v>42</v>
      </c>
      <c r="D47" s="73">
        <v>66.6</v>
      </c>
      <c r="E47" s="73">
        <v>19.5</v>
      </c>
      <c r="F47" s="75">
        <v>22.5</v>
      </c>
      <c r="G47" s="74">
        <v>9.3</v>
      </c>
      <c r="H47" s="73">
        <v>10.5</v>
      </c>
      <c r="I47" s="73">
        <v>112.9</v>
      </c>
      <c r="J47" s="73">
        <v>4.5</v>
      </c>
      <c r="K47" s="75">
        <v>6</v>
      </c>
    </row>
    <row r="48" spans="1:11" s="143" customFormat="1" ht="13.5">
      <c r="A48" s="138" t="s">
        <v>29</v>
      </c>
      <c r="B48" s="139">
        <v>1617.6</v>
      </c>
      <c r="C48" s="140">
        <v>970.7</v>
      </c>
      <c r="D48" s="140">
        <v>60</v>
      </c>
      <c r="E48" s="140">
        <v>1462.9</v>
      </c>
      <c r="F48" s="141">
        <v>-492.2</v>
      </c>
      <c r="G48" s="139">
        <v>600</v>
      </c>
      <c r="H48" s="140">
        <v>595.2</v>
      </c>
      <c r="I48" s="140">
        <v>99.2</v>
      </c>
      <c r="J48" s="140">
        <v>764.8</v>
      </c>
      <c r="K48" s="141">
        <v>-169.6</v>
      </c>
    </row>
    <row r="49" spans="1:11" ht="13.5">
      <c r="A49" s="82" t="s">
        <v>30</v>
      </c>
      <c r="B49" s="74">
        <v>2143.3</v>
      </c>
      <c r="C49" s="73">
        <v>1498</v>
      </c>
      <c r="D49" s="73">
        <v>69.9</v>
      </c>
      <c r="E49" s="73">
        <v>1700</v>
      </c>
      <c r="F49" s="75">
        <v>-202</v>
      </c>
      <c r="G49" s="74">
        <v>1040.8</v>
      </c>
      <c r="H49" s="73">
        <v>784.8</v>
      </c>
      <c r="I49" s="73">
        <v>75.4</v>
      </c>
      <c r="J49" s="73">
        <v>842.8</v>
      </c>
      <c r="K49" s="75">
        <v>-58</v>
      </c>
    </row>
    <row r="50" spans="1:11" ht="13.5" hidden="1">
      <c r="A50" s="83" t="s">
        <v>97</v>
      </c>
      <c r="B50" s="74">
        <v>0.2</v>
      </c>
      <c r="C50" s="73"/>
      <c r="D50" s="73" t="s">
        <v>142</v>
      </c>
      <c r="E50" s="73">
        <v>0.2</v>
      </c>
      <c r="F50" s="75"/>
      <c r="G50" s="74"/>
      <c r="H50" s="73"/>
      <c r="I50" s="73" t="s">
        <v>142</v>
      </c>
      <c r="J50" s="73"/>
      <c r="K50" s="75"/>
    </row>
    <row r="51" spans="1:11" s="49" customFormat="1" ht="13.5">
      <c r="A51" s="81" t="s">
        <v>118</v>
      </c>
      <c r="B51" s="70">
        <v>1794.5</v>
      </c>
      <c r="C51" s="69">
        <v>1688.3</v>
      </c>
      <c r="D51" s="69">
        <v>94.1</v>
      </c>
      <c r="E51" s="69">
        <v>1669.4</v>
      </c>
      <c r="F51" s="72">
        <v>18.9</v>
      </c>
      <c r="G51" s="70">
        <v>844.7</v>
      </c>
      <c r="H51" s="69">
        <v>822.2</v>
      </c>
      <c r="I51" s="69">
        <v>97.3</v>
      </c>
      <c r="J51" s="69">
        <v>810.5</v>
      </c>
      <c r="K51" s="72">
        <v>11.7</v>
      </c>
    </row>
    <row r="52" spans="1:11" ht="13.5">
      <c r="A52" s="82" t="s">
        <v>65</v>
      </c>
      <c r="B52" s="74">
        <v>222</v>
      </c>
      <c r="C52" s="73">
        <v>186</v>
      </c>
      <c r="D52" s="73">
        <v>83.8</v>
      </c>
      <c r="E52" s="73">
        <v>151.9</v>
      </c>
      <c r="F52" s="75">
        <v>34.1</v>
      </c>
      <c r="G52" s="74">
        <v>59.2</v>
      </c>
      <c r="H52" s="73">
        <v>45.8</v>
      </c>
      <c r="I52" s="73">
        <v>77.4</v>
      </c>
      <c r="J52" s="73">
        <v>32.6</v>
      </c>
      <c r="K52" s="75">
        <v>13.2</v>
      </c>
    </row>
    <row r="53" spans="1:11" ht="13.5">
      <c r="A53" s="82" t="s">
        <v>66</v>
      </c>
      <c r="B53" s="74">
        <v>44</v>
      </c>
      <c r="C53" s="73">
        <v>44</v>
      </c>
      <c r="D53" s="73">
        <v>100</v>
      </c>
      <c r="E53" s="73">
        <v>40.8</v>
      </c>
      <c r="F53" s="75">
        <v>3.2</v>
      </c>
      <c r="G53" s="74">
        <v>27.5</v>
      </c>
      <c r="H53" s="73">
        <v>28.1</v>
      </c>
      <c r="I53" s="73">
        <v>102.2</v>
      </c>
      <c r="J53" s="73">
        <v>23.8</v>
      </c>
      <c r="K53" s="75">
        <v>4.3</v>
      </c>
    </row>
    <row r="54" spans="1:11" ht="13.5">
      <c r="A54" s="82" t="s">
        <v>55</v>
      </c>
      <c r="B54" s="74">
        <v>245.5</v>
      </c>
      <c r="C54" s="73">
        <v>200.3</v>
      </c>
      <c r="D54" s="73">
        <v>81.6</v>
      </c>
      <c r="E54" s="73">
        <v>170.7</v>
      </c>
      <c r="F54" s="75">
        <v>29.6</v>
      </c>
      <c r="G54" s="74">
        <v>149.8</v>
      </c>
      <c r="H54" s="73">
        <v>142</v>
      </c>
      <c r="I54" s="73">
        <v>94.8</v>
      </c>
      <c r="J54" s="73">
        <v>115.8</v>
      </c>
      <c r="K54" s="75">
        <v>26.2</v>
      </c>
    </row>
    <row r="55" spans="1:11" ht="13.5">
      <c r="A55" s="82" t="s">
        <v>56</v>
      </c>
      <c r="B55" s="74">
        <v>118.9</v>
      </c>
      <c r="C55" s="73">
        <v>85.5</v>
      </c>
      <c r="D55" s="73">
        <v>71.9</v>
      </c>
      <c r="E55" s="73">
        <v>110</v>
      </c>
      <c r="F55" s="75">
        <v>-24.5</v>
      </c>
      <c r="G55" s="74">
        <v>63.9</v>
      </c>
      <c r="H55" s="73">
        <v>57.1</v>
      </c>
      <c r="I55" s="73">
        <v>89.4</v>
      </c>
      <c r="J55" s="73">
        <v>68</v>
      </c>
      <c r="K55" s="75">
        <v>-10.9</v>
      </c>
    </row>
    <row r="56" spans="1:11" s="49" customFormat="1" ht="13.5">
      <c r="A56" s="82" t="s">
        <v>68</v>
      </c>
      <c r="B56" s="74">
        <v>139.9</v>
      </c>
      <c r="C56" s="73">
        <v>104.9</v>
      </c>
      <c r="D56" s="73">
        <v>75</v>
      </c>
      <c r="E56" s="73">
        <v>135</v>
      </c>
      <c r="F56" s="75">
        <v>-30.1</v>
      </c>
      <c r="G56" s="74">
        <v>96.5</v>
      </c>
      <c r="H56" s="73">
        <v>85.9</v>
      </c>
      <c r="I56" s="73">
        <v>89</v>
      </c>
      <c r="J56" s="73">
        <v>93</v>
      </c>
      <c r="K56" s="75">
        <v>-7.1</v>
      </c>
    </row>
    <row r="57" spans="1:11" ht="13.5">
      <c r="A57" s="82" t="s">
        <v>69</v>
      </c>
      <c r="B57" s="74">
        <v>110.9</v>
      </c>
      <c r="C57" s="73">
        <v>116.4</v>
      </c>
      <c r="D57" s="73">
        <v>105</v>
      </c>
      <c r="E57" s="73">
        <v>103</v>
      </c>
      <c r="F57" s="75">
        <v>13.4</v>
      </c>
      <c r="G57" s="74">
        <v>30.8</v>
      </c>
      <c r="H57" s="73">
        <v>43.8</v>
      </c>
      <c r="I57" s="73">
        <v>142.2</v>
      </c>
      <c r="J57" s="73">
        <v>50.4</v>
      </c>
      <c r="K57" s="75">
        <v>-6.6</v>
      </c>
    </row>
    <row r="58" spans="1:11" ht="13.5">
      <c r="A58" s="84" t="s">
        <v>27</v>
      </c>
      <c r="B58" s="74">
        <v>948</v>
      </c>
      <c r="C58" s="73">
        <v>951.2</v>
      </c>
      <c r="D58" s="73">
        <v>100.3</v>
      </c>
      <c r="E58" s="73">
        <v>958</v>
      </c>
      <c r="F58" s="75">
        <v>-6.8</v>
      </c>
      <c r="G58" s="74">
        <v>417</v>
      </c>
      <c r="H58" s="73">
        <v>419.5</v>
      </c>
      <c r="I58" s="73">
        <v>100.6</v>
      </c>
      <c r="J58" s="73">
        <v>426.9</v>
      </c>
      <c r="K58" s="75">
        <v>-7.4</v>
      </c>
    </row>
    <row r="59" spans="1:11" s="7" customFormat="1" ht="13.5">
      <c r="A59" s="11" t="s">
        <v>31</v>
      </c>
      <c r="B59" s="24">
        <v>15638.6</v>
      </c>
      <c r="C59" s="26">
        <v>13327</v>
      </c>
      <c r="D59" s="26">
        <v>85.2</v>
      </c>
      <c r="E59" s="26">
        <v>13634.8</v>
      </c>
      <c r="F59" s="79">
        <v>-307.8</v>
      </c>
      <c r="G59" s="24">
        <v>9099.1</v>
      </c>
      <c r="H59" s="26">
        <v>8011.9</v>
      </c>
      <c r="I59" s="26">
        <v>88.1</v>
      </c>
      <c r="J59" s="26">
        <v>8172.6</v>
      </c>
      <c r="K59" s="79">
        <v>-160.7</v>
      </c>
    </row>
    <row r="60" spans="1:11" s="142" customFormat="1" ht="13.5">
      <c r="A60" s="138" t="s">
        <v>70</v>
      </c>
      <c r="B60" s="139">
        <v>2194.8</v>
      </c>
      <c r="C60" s="140">
        <v>1953</v>
      </c>
      <c r="D60" s="140">
        <v>89</v>
      </c>
      <c r="E60" s="140">
        <v>2008</v>
      </c>
      <c r="F60" s="141">
        <v>-55</v>
      </c>
      <c r="G60" s="139">
        <v>1470</v>
      </c>
      <c r="H60" s="140">
        <v>1344</v>
      </c>
      <c r="I60" s="140">
        <v>91.4</v>
      </c>
      <c r="J60" s="140">
        <v>1317</v>
      </c>
      <c r="K60" s="141">
        <v>27</v>
      </c>
    </row>
    <row r="61" spans="1:11" ht="13.5">
      <c r="A61" s="82" t="s">
        <v>71</v>
      </c>
      <c r="B61" s="74">
        <v>161.4</v>
      </c>
      <c r="C61" s="73">
        <v>112.2</v>
      </c>
      <c r="D61" s="73">
        <v>69.5</v>
      </c>
      <c r="E61" s="73">
        <v>148.6</v>
      </c>
      <c r="F61" s="75">
        <v>-36.4</v>
      </c>
      <c r="G61" s="74">
        <v>101.9</v>
      </c>
      <c r="H61" s="73">
        <v>91</v>
      </c>
      <c r="I61" s="73">
        <v>89.3</v>
      </c>
      <c r="J61" s="73">
        <v>104</v>
      </c>
      <c r="K61" s="75">
        <v>-13</v>
      </c>
    </row>
    <row r="62" spans="1:11" ht="13.5">
      <c r="A62" s="82" t="s">
        <v>72</v>
      </c>
      <c r="B62" s="74">
        <v>399.3</v>
      </c>
      <c r="C62" s="73">
        <v>402</v>
      </c>
      <c r="D62" s="73">
        <v>100.7</v>
      </c>
      <c r="E62" s="73">
        <v>431</v>
      </c>
      <c r="F62" s="75">
        <v>-29</v>
      </c>
      <c r="G62" s="74">
        <v>261.1</v>
      </c>
      <c r="H62" s="73">
        <v>276.1</v>
      </c>
      <c r="I62" s="73">
        <v>105.7</v>
      </c>
      <c r="J62" s="73">
        <v>275.8</v>
      </c>
      <c r="K62" s="75">
        <v>0.3</v>
      </c>
    </row>
    <row r="63" spans="1:11" ht="13.5">
      <c r="A63" s="82" t="s">
        <v>73</v>
      </c>
      <c r="B63" s="74">
        <v>1855.4</v>
      </c>
      <c r="C63" s="73">
        <v>1778</v>
      </c>
      <c r="D63" s="73">
        <v>95.8</v>
      </c>
      <c r="E63" s="73">
        <v>1769.4</v>
      </c>
      <c r="F63" s="75">
        <v>8.6</v>
      </c>
      <c r="G63" s="74">
        <v>1044.1</v>
      </c>
      <c r="H63" s="73">
        <v>1021</v>
      </c>
      <c r="I63" s="73">
        <v>97.8</v>
      </c>
      <c r="J63" s="73">
        <v>1057</v>
      </c>
      <c r="K63" s="75">
        <v>-36</v>
      </c>
    </row>
    <row r="64" spans="1:11" ht="13.5">
      <c r="A64" s="82" t="s">
        <v>57</v>
      </c>
      <c r="B64" s="74">
        <v>497.8</v>
      </c>
      <c r="C64" s="73">
        <v>519.2</v>
      </c>
      <c r="D64" s="73">
        <v>104.3</v>
      </c>
      <c r="E64" s="73">
        <v>451</v>
      </c>
      <c r="F64" s="75">
        <v>68.2</v>
      </c>
      <c r="G64" s="74">
        <v>348.1</v>
      </c>
      <c r="H64" s="73">
        <v>348</v>
      </c>
      <c r="I64" s="73">
        <v>100</v>
      </c>
      <c r="J64" s="73">
        <v>340.1</v>
      </c>
      <c r="K64" s="75">
        <v>7.9</v>
      </c>
    </row>
    <row r="65" spans="1:11" ht="13.5">
      <c r="A65" s="82" t="s">
        <v>58</v>
      </c>
      <c r="B65" s="74">
        <v>325.3</v>
      </c>
      <c r="C65" s="73">
        <v>273.7</v>
      </c>
      <c r="D65" s="73">
        <v>84.1</v>
      </c>
      <c r="E65" s="73">
        <v>310.1</v>
      </c>
      <c r="F65" s="75">
        <v>-36.4</v>
      </c>
      <c r="G65" s="74">
        <v>213</v>
      </c>
      <c r="H65" s="73">
        <v>195.2</v>
      </c>
      <c r="I65" s="73">
        <v>91.6</v>
      </c>
      <c r="J65" s="73">
        <v>212.3</v>
      </c>
      <c r="K65" s="75">
        <v>-17.1</v>
      </c>
    </row>
    <row r="66" spans="1:11" ht="13.5">
      <c r="A66" s="82" t="s">
        <v>93</v>
      </c>
      <c r="B66" s="74">
        <v>342</v>
      </c>
      <c r="C66" s="73">
        <v>290.4</v>
      </c>
      <c r="D66" s="73">
        <v>84.9</v>
      </c>
      <c r="E66" s="73">
        <v>332.8</v>
      </c>
      <c r="F66" s="75">
        <v>-42.4</v>
      </c>
      <c r="G66" s="74">
        <v>227.27</v>
      </c>
      <c r="H66" s="73">
        <v>220</v>
      </c>
      <c r="I66" s="73">
        <v>96.8</v>
      </c>
      <c r="J66" s="73">
        <v>232</v>
      </c>
      <c r="K66" s="75">
        <v>-12</v>
      </c>
    </row>
    <row r="67" spans="1:11" s="142" customFormat="1" ht="13.5">
      <c r="A67" s="138" t="s">
        <v>32</v>
      </c>
      <c r="B67" s="139">
        <v>348.1</v>
      </c>
      <c r="C67" s="140">
        <v>237</v>
      </c>
      <c r="D67" s="140">
        <v>68.1</v>
      </c>
      <c r="E67" s="140">
        <v>347.9</v>
      </c>
      <c r="F67" s="141">
        <v>-110.9</v>
      </c>
      <c r="G67" s="139">
        <v>242</v>
      </c>
      <c r="H67" s="140">
        <v>177</v>
      </c>
      <c r="I67" s="140">
        <v>73.1</v>
      </c>
      <c r="J67" s="140">
        <v>254.6</v>
      </c>
      <c r="K67" s="141">
        <v>-77.6</v>
      </c>
    </row>
    <row r="68" spans="1:11" ht="13.5">
      <c r="A68" s="82" t="s">
        <v>74</v>
      </c>
      <c r="B68" s="74">
        <v>635.5</v>
      </c>
      <c r="C68" s="73">
        <v>526.8</v>
      </c>
      <c r="D68" s="73">
        <v>82.9</v>
      </c>
      <c r="E68" s="73">
        <v>565.7</v>
      </c>
      <c r="F68" s="75">
        <v>-38.9</v>
      </c>
      <c r="G68" s="74">
        <v>396.4</v>
      </c>
      <c r="H68" s="73">
        <v>342</v>
      </c>
      <c r="I68" s="73">
        <v>86.3</v>
      </c>
      <c r="J68" s="73">
        <v>385.6</v>
      </c>
      <c r="K68" s="75">
        <v>-43.6</v>
      </c>
    </row>
    <row r="69" spans="1:11" ht="13.5">
      <c r="A69" s="82" t="s">
        <v>33</v>
      </c>
      <c r="B69" s="74">
        <v>3274.3</v>
      </c>
      <c r="C69" s="73">
        <v>2619</v>
      </c>
      <c r="D69" s="73">
        <v>80</v>
      </c>
      <c r="E69" s="73">
        <v>2321.7</v>
      </c>
      <c r="F69" s="75">
        <v>297.3</v>
      </c>
      <c r="G69" s="74">
        <v>2236</v>
      </c>
      <c r="H69" s="73">
        <v>1741.2</v>
      </c>
      <c r="I69" s="73">
        <v>77.9</v>
      </c>
      <c r="J69" s="73">
        <v>1614.9</v>
      </c>
      <c r="K69" s="75">
        <v>126.3</v>
      </c>
    </row>
    <row r="70" spans="1:11" ht="13.5">
      <c r="A70" s="82" t="s">
        <v>34</v>
      </c>
      <c r="B70" s="74">
        <v>867.9</v>
      </c>
      <c r="C70" s="73">
        <v>852.6</v>
      </c>
      <c r="D70" s="73">
        <v>98.2</v>
      </c>
      <c r="E70" s="73">
        <v>796</v>
      </c>
      <c r="F70" s="75">
        <v>56.6</v>
      </c>
      <c r="G70" s="74">
        <v>380.6</v>
      </c>
      <c r="H70" s="73">
        <v>372.8</v>
      </c>
      <c r="I70" s="73">
        <v>98</v>
      </c>
      <c r="J70" s="73">
        <v>393.8</v>
      </c>
      <c r="K70" s="75">
        <v>-21</v>
      </c>
    </row>
    <row r="71" spans="1:11" ht="13.5">
      <c r="A71" s="82" t="s">
        <v>35</v>
      </c>
      <c r="B71" s="74">
        <v>1500.3</v>
      </c>
      <c r="C71" s="73">
        <v>1395</v>
      </c>
      <c r="D71" s="73">
        <v>93</v>
      </c>
      <c r="E71" s="73">
        <v>1320</v>
      </c>
      <c r="F71" s="75">
        <v>75</v>
      </c>
      <c r="G71" s="74">
        <v>728</v>
      </c>
      <c r="H71" s="73">
        <v>730</v>
      </c>
      <c r="I71" s="73">
        <v>100.3</v>
      </c>
      <c r="J71" s="73">
        <v>695</v>
      </c>
      <c r="K71" s="75">
        <v>35</v>
      </c>
    </row>
    <row r="72" spans="1:11" s="49" customFormat="1" ht="13.5">
      <c r="A72" s="82" t="s">
        <v>36</v>
      </c>
      <c r="B72" s="74">
        <v>2533.4</v>
      </c>
      <c r="C72" s="73">
        <v>1743.1</v>
      </c>
      <c r="D72" s="73">
        <v>68.8</v>
      </c>
      <c r="E72" s="73">
        <v>2214.8</v>
      </c>
      <c r="F72" s="75">
        <v>-471.7</v>
      </c>
      <c r="G72" s="74">
        <v>1140.8</v>
      </c>
      <c r="H72" s="73">
        <v>847.6</v>
      </c>
      <c r="I72" s="73">
        <v>74.3</v>
      </c>
      <c r="J72" s="73">
        <v>1006.5</v>
      </c>
      <c r="K72" s="75">
        <v>-158.9</v>
      </c>
    </row>
    <row r="73" spans="1:11" ht="13.5">
      <c r="A73" s="82" t="s">
        <v>37</v>
      </c>
      <c r="B73" s="74">
        <v>686.2</v>
      </c>
      <c r="C73" s="73">
        <v>625</v>
      </c>
      <c r="D73" s="73">
        <v>91.1</v>
      </c>
      <c r="E73" s="73">
        <v>617.8</v>
      </c>
      <c r="F73" s="75">
        <v>7.2</v>
      </c>
      <c r="G73" s="74">
        <v>303.7</v>
      </c>
      <c r="H73" s="73">
        <v>306</v>
      </c>
      <c r="I73" s="73">
        <v>100.8</v>
      </c>
      <c r="J73" s="73">
        <v>284</v>
      </c>
      <c r="K73" s="75">
        <v>22</v>
      </c>
    </row>
    <row r="74" spans="1:11" s="7" customFormat="1" ht="13.5">
      <c r="A74" s="11" t="s">
        <v>75</v>
      </c>
      <c r="B74" s="24">
        <v>4543.9</v>
      </c>
      <c r="C74" s="26">
        <v>2932.5</v>
      </c>
      <c r="D74" s="26">
        <v>64.5</v>
      </c>
      <c r="E74" s="26">
        <v>3215.5</v>
      </c>
      <c r="F74" s="79">
        <v>-283</v>
      </c>
      <c r="G74" s="24">
        <v>3500.2</v>
      </c>
      <c r="H74" s="26">
        <v>2369.5</v>
      </c>
      <c r="I74" s="105">
        <v>67.7</v>
      </c>
      <c r="J74" s="26">
        <v>2674.8</v>
      </c>
      <c r="K74" s="79">
        <v>-305.3</v>
      </c>
    </row>
    <row r="75" spans="1:11" ht="13.5">
      <c r="A75" s="82" t="s">
        <v>76</v>
      </c>
      <c r="B75" s="74">
        <v>1312.3</v>
      </c>
      <c r="C75" s="73">
        <v>810</v>
      </c>
      <c r="D75" s="73">
        <v>61.7</v>
      </c>
      <c r="E75" s="73">
        <v>950.8</v>
      </c>
      <c r="F75" s="75">
        <v>-140.8</v>
      </c>
      <c r="G75" s="74">
        <v>1102.7</v>
      </c>
      <c r="H75" s="73">
        <v>674.2</v>
      </c>
      <c r="I75" s="73">
        <v>61.1</v>
      </c>
      <c r="J75" s="73">
        <v>821.5</v>
      </c>
      <c r="K75" s="75">
        <v>-147.3</v>
      </c>
    </row>
    <row r="76" spans="1:11" ht="13.5">
      <c r="A76" s="82" t="s">
        <v>38</v>
      </c>
      <c r="B76" s="74">
        <v>534</v>
      </c>
      <c r="C76" s="73">
        <v>436.6</v>
      </c>
      <c r="D76" s="73">
        <v>81.8</v>
      </c>
      <c r="E76" s="73">
        <v>441.6</v>
      </c>
      <c r="F76" s="75">
        <v>-5</v>
      </c>
      <c r="G76" s="74">
        <v>370.4</v>
      </c>
      <c r="H76" s="73">
        <v>325.7</v>
      </c>
      <c r="I76" s="73">
        <v>87.9</v>
      </c>
      <c r="J76" s="73">
        <v>330.7</v>
      </c>
      <c r="K76" s="75">
        <v>-5</v>
      </c>
    </row>
    <row r="77" spans="1:11" ht="15" customHeight="1">
      <c r="A77" s="82" t="s">
        <v>39</v>
      </c>
      <c r="B77" s="74">
        <v>886</v>
      </c>
      <c r="C77" s="73">
        <v>597.3</v>
      </c>
      <c r="D77" s="73">
        <v>67.4</v>
      </c>
      <c r="E77" s="73">
        <v>697.2</v>
      </c>
      <c r="F77" s="75">
        <v>-99.9</v>
      </c>
      <c r="G77" s="74">
        <v>693.675</v>
      </c>
      <c r="H77" s="73">
        <v>489.4</v>
      </c>
      <c r="I77" s="73">
        <v>70.6</v>
      </c>
      <c r="J77" s="73">
        <v>574.4</v>
      </c>
      <c r="K77" s="75">
        <v>-85</v>
      </c>
    </row>
    <row r="78" spans="1:11" ht="15" customHeight="1" hidden="1">
      <c r="A78" s="82" t="s">
        <v>77</v>
      </c>
      <c r="B78" s="74">
        <v>0</v>
      </c>
      <c r="C78" s="73"/>
      <c r="D78" s="73" t="s">
        <v>142</v>
      </c>
      <c r="E78" s="73">
        <v>0</v>
      </c>
      <c r="F78" s="75" t="s">
        <v>142</v>
      </c>
      <c r="G78" s="74"/>
      <c r="H78" s="73"/>
      <c r="I78" s="73" t="s">
        <v>142</v>
      </c>
      <c r="J78" s="73">
        <v>0</v>
      </c>
      <c r="K78" s="75" t="s">
        <v>142</v>
      </c>
    </row>
    <row r="79" spans="1:11" s="49" customFormat="1" ht="15" customHeight="1" hidden="1">
      <c r="A79" s="82" t="s">
        <v>78</v>
      </c>
      <c r="B79" s="74">
        <v>0</v>
      </c>
      <c r="C79" s="73"/>
      <c r="D79" s="73" t="s">
        <v>142</v>
      </c>
      <c r="E79" s="73">
        <v>0</v>
      </c>
      <c r="F79" s="75" t="s">
        <v>142</v>
      </c>
      <c r="G79" s="74"/>
      <c r="H79" s="73"/>
      <c r="I79" s="73" t="s">
        <v>142</v>
      </c>
      <c r="J79" s="73">
        <v>0</v>
      </c>
      <c r="K79" s="75" t="s">
        <v>142</v>
      </c>
    </row>
    <row r="80" spans="1:11" ht="15" customHeight="1">
      <c r="A80" s="82" t="s">
        <v>40</v>
      </c>
      <c r="B80" s="74">
        <v>1631.6</v>
      </c>
      <c r="C80" s="73">
        <v>1088.6</v>
      </c>
      <c r="D80" s="73">
        <v>66.7</v>
      </c>
      <c r="E80" s="73">
        <v>1125.9</v>
      </c>
      <c r="F80" s="75">
        <v>-37.3</v>
      </c>
      <c r="G80" s="74">
        <v>1333.4</v>
      </c>
      <c r="H80" s="73">
        <v>880.2</v>
      </c>
      <c r="I80" s="73">
        <v>66</v>
      </c>
      <c r="J80" s="73">
        <v>948.2</v>
      </c>
      <c r="K80" s="75">
        <v>-68</v>
      </c>
    </row>
    <row r="81" spans="1:11" s="7" customFormat="1" ht="13.5">
      <c r="A81" s="11" t="s">
        <v>79</v>
      </c>
      <c r="B81" s="24">
        <v>12835.6</v>
      </c>
      <c r="C81" s="26">
        <v>8586.3</v>
      </c>
      <c r="D81" s="26">
        <v>66.9</v>
      </c>
      <c r="E81" s="26">
        <v>9323.5</v>
      </c>
      <c r="F81" s="79">
        <v>-737.2</v>
      </c>
      <c r="G81" s="24">
        <v>9645.6</v>
      </c>
      <c r="H81" s="26">
        <v>6494.3</v>
      </c>
      <c r="I81" s="105">
        <v>67.33</v>
      </c>
      <c r="J81" s="26">
        <v>7149.4</v>
      </c>
      <c r="K81" s="79">
        <v>-655.1</v>
      </c>
    </row>
    <row r="82" spans="1:11" ht="13.5">
      <c r="A82" s="82" t="s">
        <v>80</v>
      </c>
      <c r="B82" s="74">
        <v>47.6</v>
      </c>
      <c r="C82" s="73">
        <v>19.6</v>
      </c>
      <c r="D82" s="73">
        <v>41.2</v>
      </c>
      <c r="E82" s="73">
        <v>13.3</v>
      </c>
      <c r="F82" s="75">
        <v>6.3</v>
      </c>
      <c r="G82" s="74">
        <v>7</v>
      </c>
      <c r="H82" s="73">
        <v>3.7</v>
      </c>
      <c r="I82" s="73">
        <v>52.9</v>
      </c>
      <c r="J82" s="73">
        <v>3.8</v>
      </c>
      <c r="K82" s="75">
        <v>-0.1</v>
      </c>
    </row>
    <row r="83" spans="1:11" ht="13.5" hidden="1">
      <c r="A83" s="82" t="s">
        <v>81</v>
      </c>
      <c r="B83" s="74">
        <v>144</v>
      </c>
      <c r="C83" s="73"/>
      <c r="D83" s="73" t="s">
        <v>142</v>
      </c>
      <c r="E83" s="73">
        <v>45.2</v>
      </c>
      <c r="F83" s="75" t="s">
        <v>142</v>
      </c>
      <c r="G83" s="74">
        <v>76</v>
      </c>
      <c r="H83" s="73"/>
      <c r="I83" s="73" t="s">
        <v>142</v>
      </c>
      <c r="J83" s="73">
        <v>40</v>
      </c>
      <c r="K83" s="75" t="s">
        <v>142</v>
      </c>
    </row>
    <row r="84" spans="1:11" ht="13.5" hidden="1">
      <c r="A84" s="82" t="s">
        <v>82</v>
      </c>
      <c r="B84" s="74">
        <v>23.7</v>
      </c>
      <c r="C84" s="73"/>
      <c r="D84" s="73" t="s">
        <v>142</v>
      </c>
      <c r="E84" s="73">
        <v>11.4</v>
      </c>
      <c r="F84" s="75" t="s">
        <v>142</v>
      </c>
      <c r="G84" s="74">
        <v>6.1</v>
      </c>
      <c r="H84" s="73"/>
      <c r="I84" s="73" t="s">
        <v>142</v>
      </c>
      <c r="J84" s="73">
        <v>4.1</v>
      </c>
      <c r="K84" s="75" t="s">
        <v>142</v>
      </c>
    </row>
    <row r="85" spans="1:11" ht="13.5">
      <c r="A85" s="82" t="s">
        <v>83</v>
      </c>
      <c r="B85" s="74">
        <v>159.4</v>
      </c>
      <c r="C85" s="73">
        <v>68.3</v>
      </c>
      <c r="D85" s="73">
        <v>42.8</v>
      </c>
      <c r="E85" s="73">
        <v>86.4</v>
      </c>
      <c r="F85" s="75">
        <v>-18.1</v>
      </c>
      <c r="G85" s="74">
        <v>105.5</v>
      </c>
      <c r="H85" s="73">
        <v>53.2</v>
      </c>
      <c r="I85" s="73">
        <v>50.4</v>
      </c>
      <c r="J85" s="73">
        <v>72</v>
      </c>
      <c r="K85" s="75">
        <v>-18.8</v>
      </c>
    </row>
    <row r="86" spans="1:11" ht="13.5">
      <c r="A86" s="82" t="s">
        <v>41</v>
      </c>
      <c r="B86" s="74">
        <v>4681</v>
      </c>
      <c r="C86" s="73">
        <v>3202.8</v>
      </c>
      <c r="D86" s="73">
        <v>68.4</v>
      </c>
      <c r="E86" s="73">
        <v>3713.1</v>
      </c>
      <c r="F86" s="75">
        <v>-510.3</v>
      </c>
      <c r="G86" s="74">
        <v>3503.5</v>
      </c>
      <c r="H86" s="73">
        <v>2103.1</v>
      </c>
      <c r="I86" s="73">
        <v>60</v>
      </c>
      <c r="J86" s="73">
        <v>2489.8</v>
      </c>
      <c r="K86" s="75">
        <v>-386.7</v>
      </c>
    </row>
    <row r="87" spans="1:11" ht="13.5">
      <c r="A87" s="82" t="s">
        <v>42</v>
      </c>
      <c r="B87" s="74">
        <v>1303.4</v>
      </c>
      <c r="C87" s="73">
        <v>894</v>
      </c>
      <c r="D87" s="73">
        <v>68.6</v>
      </c>
      <c r="E87" s="73">
        <v>874</v>
      </c>
      <c r="F87" s="75">
        <v>20</v>
      </c>
      <c r="G87" s="74">
        <v>1021.395</v>
      </c>
      <c r="H87" s="73">
        <v>776.5</v>
      </c>
      <c r="I87" s="73">
        <v>76</v>
      </c>
      <c r="J87" s="73">
        <v>764.4</v>
      </c>
      <c r="K87" s="75">
        <v>12.1</v>
      </c>
    </row>
    <row r="88" spans="1:11" ht="13.5" hidden="1">
      <c r="A88" s="82" t="s">
        <v>84</v>
      </c>
      <c r="B88" s="74">
        <v>0</v>
      </c>
      <c r="C88" s="73"/>
      <c r="D88" s="73" t="s">
        <v>142</v>
      </c>
      <c r="E88" s="73">
        <v>0</v>
      </c>
      <c r="F88" s="75" t="s">
        <v>142</v>
      </c>
      <c r="G88" s="74"/>
      <c r="H88" s="73"/>
      <c r="I88" s="73" t="s">
        <v>142</v>
      </c>
      <c r="J88" s="73">
        <v>0</v>
      </c>
      <c r="K88" s="75" t="s">
        <v>142</v>
      </c>
    </row>
    <row r="89" spans="1:11" ht="13.5" hidden="1">
      <c r="A89" s="82" t="s">
        <v>85</v>
      </c>
      <c r="B89" s="74">
        <v>0</v>
      </c>
      <c r="C89" s="73"/>
      <c r="D89" s="73" t="s">
        <v>142</v>
      </c>
      <c r="E89" s="73">
        <v>0</v>
      </c>
      <c r="F89" s="75" t="s">
        <v>142</v>
      </c>
      <c r="G89" s="74"/>
      <c r="H89" s="73"/>
      <c r="I89" s="73" t="s">
        <v>142</v>
      </c>
      <c r="J89" s="73">
        <v>0</v>
      </c>
      <c r="K89" s="75" t="s">
        <v>142</v>
      </c>
    </row>
    <row r="90" spans="1:11" ht="13.5">
      <c r="A90" s="82" t="s">
        <v>43</v>
      </c>
      <c r="B90" s="74">
        <v>571.2</v>
      </c>
      <c r="C90" s="73">
        <v>418.8</v>
      </c>
      <c r="D90" s="73">
        <v>73.3</v>
      </c>
      <c r="E90" s="73">
        <v>397.7</v>
      </c>
      <c r="F90" s="75">
        <v>21.1</v>
      </c>
      <c r="G90" s="74">
        <v>418.3</v>
      </c>
      <c r="H90" s="73">
        <v>373.3</v>
      </c>
      <c r="I90" s="73">
        <v>89.2</v>
      </c>
      <c r="J90" s="73">
        <v>354.2</v>
      </c>
      <c r="K90" s="75">
        <v>19.1</v>
      </c>
    </row>
    <row r="91" spans="1:11" ht="13.5" hidden="1">
      <c r="A91" s="82" t="s">
        <v>86</v>
      </c>
      <c r="B91" s="74">
        <v>0</v>
      </c>
      <c r="C91" s="73"/>
      <c r="D91" s="73" t="s">
        <v>142</v>
      </c>
      <c r="E91" s="73">
        <v>0</v>
      </c>
      <c r="F91" s="75" t="s">
        <v>142</v>
      </c>
      <c r="G91" s="74"/>
      <c r="H91" s="73"/>
      <c r="I91" s="73" t="s">
        <v>142</v>
      </c>
      <c r="J91" s="73">
        <v>0</v>
      </c>
      <c r="K91" s="75" t="s">
        <v>142</v>
      </c>
    </row>
    <row r="92" spans="1:11" ht="13.5">
      <c r="A92" s="82" t="s">
        <v>44</v>
      </c>
      <c r="B92" s="74">
        <v>774.4</v>
      </c>
      <c r="C92" s="73">
        <v>524.4</v>
      </c>
      <c r="D92" s="73">
        <v>67.7</v>
      </c>
      <c r="E92" s="73">
        <v>567</v>
      </c>
      <c r="F92" s="75">
        <v>-42.6</v>
      </c>
      <c r="G92" s="74">
        <v>548</v>
      </c>
      <c r="H92" s="73">
        <v>406.1</v>
      </c>
      <c r="I92" s="73">
        <v>74.1</v>
      </c>
      <c r="J92" s="73">
        <v>457.1</v>
      </c>
      <c r="K92" s="75">
        <v>-51</v>
      </c>
    </row>
    <row r="93" spans="1:11" ht="13.5">
      <c r="A93" s="82" t="s">
        <v>45</v>
      </c>
      <c r="B93" s="74">
        <v>1941.5</v>
      </c>
      <c r="C93" s="73">
        <v>1255.9</v>
      </c>
      <c r="D93" s="73">
        <v>64.7</v>
      </c>
      <c r="E93" s="73">
        <v>1372.6</v>
      </c>
      <c r="F93" s="75">
        <v>-116.7</v>
      </c>
      <c r="G93" s="74">
        <v>1488.3</v>
      </c>
      <c r="H93" s="73">
        <v>1006.6</v>
      </c>
      <c r="I93" s="73">
        <v>67.6</v>
      </c>
      <c r="J93" s="73">
        <v>1128.8</v>
      </c>
      <c r="K93" s="75">
        <v>-122.2</v>
      </c>
    </row>
    <row r="94" spans="1:11" ht="13.5">
      <c r="A94" s="82" t="s">
        <v>46</v>
      </c>
      <c r="B94" s="74">
        <v>2745.9</v>
      </c>
      <c r="C94" s="73">
        <v>1966.9</v>
      </c>
      <c r="D94" s="73">
        <v>71.6</v>
      </c>
      <c r="E94" s="73">
        <v>2004.7</v>
      </c>
      <c r="F94" s="75">
        <v>-37.8</v>
      </c>
      <c r="G94" s="74">
        <v>2154.3</v>
      </c>
      <c r="H94" s="73">
        <v>1562.2</v>
      </c>
      <c r="I94" s="73">
        <v>72.5</v>
      </c>
      <c r="J94" s="73">
        <v>1637.1</v>
      </c>
      <c r="K94" s="75">
        <v>-74.9</v>
      </c>
    </row>
    <row r="95" spans="1:11" ht="13.5">
      <c r="A95" s="82" t="s">
        <v>47</v>
      </c>
      <c r="B95" s="74">
        <v>239.7</v>
      </c>
      <c r="C95" s="73">
        <v>169</v>
      </c>
      <c r="D95" s="73">
        <v>70.5</v>
      </c>
      <c r="E95" s="73">
        <v>181.2</v>
      </c>
      <c r="F95" s="75">
        <v>-12.2</v>
      </c>
      <c r="G95" s="74">
        <v>183.2</v>
      </c>
      <c r="H95" s="73">
        <v>148</v>
      </c>
      <c r="I95" s="73">
        <v>80.8</v>
      </c>
      <c r="J95" s="73">
        <v>145.9</v>
      </c>
      <c r="K95" s="75">
        <v>2.1</v>
      </c>
    </row>
    <row r="96" spans="1:11" s="49" customFormat="1" ht="13.5">
      <c r="A96" s="82" t="s">
        <v>107</v>
      </c>
      <c r="B96" s="74">
        <v>195.9</v>
      </c>
      <c r="C96" s="73">
        <v>66.6</v>
      </c>
      <c r="D96" s="73">
        <v>34</v>
      </c>
      <c r="E96" s="73">
        <v>56.9</v>
      </c>
      <c r="F96" s="75">
        <v>9.7</v>
      </c>
      <c r="G96" s="74">
        <v>134</v>
      </c>
      <c r="H96" s="73">
        <v>61.6</v>
      </c>
      <c r="I96" s="73">
        <v>46</v>
      </c>
      <c r="J96" s="73">
        <v>52.2</v>
      </c>
      <c r="K96" s="75">
        <v>9.4</v>
      </c>
    </row>
    <row r="97" spans="1:11" ht="13.5" hidden="1">
      <c r="A97" s="82" t="s">
        <v>87</v>
      </c>
      <c r="B97" s="74">
        <v>0</v>
      </c>
      <c r="C97" s="73"/>
      <c r="D97" s="73" t="s">
        <v>142</v>
      </c>
      <c r="E97" s="73">
        <v>0</v>
      </c>
      <c r="F97" s="75" t="s">
        <v>142</v>
      </c>
      <c r="G97" s="74"/>
      <c r="H97" s="73"/>
      <c r="I97" s="73" t="s">
        <v>142</v>
      </c>
      <c r="J97" s="73">
        <v>0</v>
      </c>
      <c r="K97" s="75" t="s">
        <v>142</v>
      </c>
    </row>
    <row r="98" spans="1:11" s="49" customFormat="1" ht="13.5">
      <c r="A98" s="81" t="s">
        <v>48</v>
      </c>
      <c r="B98" s="70">
        <v>1853.5</v>
      </c>
      <c r="C98" s="69">
        <v>998.4</v>
      </c>
      <c r="D98" s="69">
        <v>53.9</v>
      </c>
      <c r="E98" s="69">
        <v>796.2</v>
      </c>
      <c r="F98" s="72">
        <v>202.2</v>
      </c>
      <c r="G98" s="70">
        <v>358.2</v>
      </c>
      <c r="H98" s="69">
        <v>280.2</v>
      </c>
      <c r="I98" s="69">
        <v>78.2</v>
      </c>
      <c r="J98" s="69">
        <v>286.8</v>
      </c>
      <c r="K98" s="72">
        <v>-6.6</v>
      </c>
    </row>
    <row r="99" spans="1:11" ht="13.5">
      <c r="A99" s="82" t="s">
        <v>88</v>
      </c>
      <c r="B99" s="74">
        <v>38</v>
      </c>
      <c r="C99" s="73">
        <v>0.4</v>
      </c>
      <c r="D99" s="73">
        <v>1.1</v>
      </c>
      <c r="E99" s="73">
        <v>0</v>
      </c>
      <c r="F99" s="75">
        <v>0.4</v>
      </c>
      <c r="G99" s="74">
        <v>12.1</v>
      </c>
      <c r="H99" s="73">
        <v>0.2</v>
      </c>
      <c r="I99" s="73">
        <v>1.7</v>
      </c>
      <c r="J99" s="73">
        <v>0</v>
      </c>
      <c r="K99" s="75">
        <v>0.2</v>
      </c>
    </row>
    <row r="100" spans="1:11" ht="13.5">
      <c r="A100" s="82" t="s">
        <v>49</v>
      </c>
      <c r="B100" s="74">
        <v>419.4</v>
      </c>
      <c r="C100" s="73">
        <v>168.8</v>
      </c>
      <c r="D100" s="73">
        <v>40.2</v>
      </c>
      <c r="E100" s="73">
        <v>105.6</v>
      </c>
      <c r="F100" s="75">
        <v>63.2</v>
      </c>
      <c r="G100" s="74">
        <v>110</v>
      </c>
      <c r="H100" s="73">
        <v>86.7</v>
      </c>
      <c r="I100" s="73">
        <v>78.8</v>
      </c>
      <c r="J100" s="73">
        <v>75.9</v>
      </c>
      <c r="K100" s="75">
        <v>10.8</v>
      </c>
    </row>
    <row r="101" spans="1:11" s="142" customFormat="1" ht="13.5">
      <c r="A101" s="138" t="s">
        <v>50</v>
      </c>
      <c r="B101" s="139">
        <v>66</v>
      </c>
      <c r="C101" s="140">
        <v>23.7</v>
      </c>
      <c r="D101" s="140">
        <v>35.9</v>
      </c>
      <c r="E101" s="140">
        <v>17.8</v>
      </c>
      <c r="F101" s="141">
        <v>5.9</v>
      </c>
      <c r="G101" s="139">
        <v>9.6</v>
      </c>
      <c r="H101" s="140">
        <v>6.4</v>
      </c>
      <c r="I101" s="140">
        <v>66.7</v>
      </c>
      <c r="J101" s="140">
        <v>8.4</v>
      </c>
      <c r="K101" s="141">
        <v>-2</v>
      </c>
    </row>
    <row r="102" spans="1:11" ht="13.5">
      <c r="A102" s="82" t="s">
        <v>51</v>
      </c>
      <c r="B102" s="74">
        <v>1171</v>
      </c>
      <c r="C102" s="73">
        <v>731.8</v>
      </c>
      <c r="D102" s="73">
        <v>62.5</v>
      </c>
      <c r="E102" s="73">
        <v>638.5</v>
      </c>
      <c r="F102" s="75">
        <v>93.3</v>
      </c>
      <c r="G102" s="74">
        <v>219.5</v>
      </c>
      <c r="H102" s="73">
        <v>181</v>
      </c>
      <c r="I102" s="73">
        <v>82.5</v>
      </c>
      <c r="J102" s="73">
        <v>196.1</v>
      </c>
      <c r="K102" s="75">
        <v>-15.1</v>
      </c>
    </row>
    <row r="103" spans="1:11" ht="13.5" hidden="1">
      <c r="A103" s="82" t="s">
        <v>52</v>
      </c>
      <c r="B103" s="74">
        <v>10.4</v>
      </c>
      <c r="C103" s="73"/>
      <c r="D103" s="73" t="s">
        <v>142</v>
      </c>
      <c r="E103" s="73">
        <v>0</v>
      </c>
      <c r="F103" s="75" t="s">
        <v>142</v>
      </c>
      <c r="G103" s="74"/>
      <c r="H103" s="73"/>
      <c r="I103" s="73" t="s">
        <v>142</v>
      </c>
      <c r="J103" s="73">
        <v>0</v>
      </c>
      <c r="K103" s="75" t="s">
        <v>142</v>
      </c>
    </row>
    <row r="104" spans="1:11" ht="13.5" hidden="1">
      <c r="A104" s="82" t="s">
        <v>89</v>
      </c>
      <c r="B104" s="74">
        <v>0</v>
      </c>
      <c r="C104" s="73"/>
      <c r="D104" s="73" t="s">
        <v>142</v>
      </c>
      <c r="E104" s="73">
        <v>0</v>
      </c>
      <c r="F104" s="75" t="s">
        <v>142</v>
      </c>
      <c r="G104" s="74"/>
      <c r="H104" s="73"/>
      <c r="I104" s="73" t="s">
        <v>142</v>
      </c>
      <c r="J104" s="73">
        <v>0</v>
      </c>
      <c r="K104" s="75" t="s">
        <v>142</v>
      </c>
    </row>
    <row r="105" spans="1:11" ht="13.5" hidden="1">
      <c r="A105" s="82" t="s">
        <v>53</v>
      </c>
      <c r="B105" s="74">
        <v>6.5</v>
      </c>
      <c r="C105" s="73"/>
      <c r="D105" s="73" t="s">
        <v>142</v>
      </c>
      <c r="E105" s="73">
        <v>0</v>
      </c>
      <c r="F105" s="75" t="s">
        <v>142</v>
      </c>
      <c r="G105" s="74"/>
      <c r="H105" s="73"/>
      <c r="I105" s="73" t="s">
        <v>142</v>
      </c>
      <c r="J105" s="73">
        <v>0</v>
      </c>
      <c r="K105" s="75" t="s">
        <v>142</v>
      </c>
    </row>
    <row r="106" spans="1:11" ht="13.5">
      <c r="A106" s="82" t="s">
        <v>54</v>
      </c>
      <c r="B106" s="74">
        <v>14.2</v>
      </c>
      <c r="C106" s="73">
        <v>4.5</v>
      </c>
      <c r="D106" s="73">
        <v>31.7</v>
      </c>
      <c r="E106" s="73">
        <v>0</v>
      </c>
      <c r="F106" s="75">
        <v>4.5</v>
      </c>
      <c r="G106" s="74"/>
      <c r="H106" s="73"/>
      <c r="I106" s="73" t="s">
        <v>142</v>
      </c>
      <c r="J106" s="73">
        <v>0</v>
      </c>
      <c r="K106" s="75" t="s">
        <v>142</v>
      </c>
    </row>
    <row r="107" spans="1:11" s="49" customFormat="1" ht="13.5">
      <c r="A107" s="124" t="s">
        <v>90</v>
      </c>
      <c r="B107" s="125">
        <v>128</v>
      </c>
      <c r="C107" s="126">
        <v>69.2</v>
      </c>
      <c r="D107" s="126">
        <v>54.1</v>
      </c>
      <c r="E107" s="126">
        <v>34.3</v>
      </c>
      <c r="F107" s="127">
        <v>34.9</v>
      </c>
      <c r="G107" s="125">
        <v>7</v>
      </c>
      <c r="H107" s="126">
        <v>5.9</v>
      </c>
      <c r="I107" s="126">
        <v>84.3</v>
      </c>
      <c r="J107" s="126">
        <v>6.39</v>
      </c>
      <c r="K107" s="127">
        <v>-0.5</v>
      </c>
    </row>
    <row r="108" spans="1:11" ht="13.5" hidden="1">
      <c r="A108" s="120" t="s">
        <v>91</v>
      </c>
      <c r="B108" s="121">
        <v>0</v>
      </c>
      <c r="C108" s="122"/>
      <c r="D108" s="122" t="s">
        <v>142</v>
      </c>
      <c r="E108" s="122">
        <v>0</v>
      </c>
      <c r="F108" s="123" t="s">
        <v>142</v>
      </c>
      <c r="G108" s="121"/>
      <c r="H108" s="122"/>
      <c r="I108" s="122" t="s">
        <v>142</v>
      </c>
      <c r="J108" s="122">
        <v>0</v>
      </c>
      <c r="K108" s="123" t="s">
        <v>142</v>
      </c>
    </row>
    <row r="110" ht="13.5">
      <c r="C110" s="13"/>
    </row>
    <row r="111" ht="13.5">
      <c r="E111" s="13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scale="83" r:id="rId1"/>
  <rowBreaks count="1" manualBreakCount="1">
    <brk id="5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4" sqref="J24"/>
    </sheetView>
  </sheetViews>
  <sheetFormatPr defaultColWidth="9.125" defaultRowHeight="12.75"/>
  <cols>
    <col min="1" max="1" width="30.625" style="6" customWidth="1"/>
    <col min="2" max="2" width="14.1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7" width="13.50390625" style="6" customWidth="1"/>
    <col min="8" max="9" width="10.00390625" style="6" customWidth="1"/>
    <col min="10" max="10" width="9.125" style="6" customWidth="1"/>
    <col min="11" max="11" width="10.50390625" style="6" customWidth="1"/>
    <col min="12" max="16384" width="9.125" style="6" customWidth="1"/>
  </cols>
  <sheetData>
    <row r="1" spans="1:11" s="7" customFormat="1" ht="36" customHeight="1">
      <c r="A1" s="177" t="s">
        <v>127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181" t="s">
        <v>92</v>
      </c>
      <c r="B6" s="178" t="s">
        <v>115</v>
      </c>
      <c r="C6" s="94" t="s">
        <v>98</v>
      </c>
      <c r="D6" s="95"/>
      <c r="E6" s="95"/>
      <c r="F6" s="96"/>
      <c r="G6" s="178" t="s">
        <v>116</v>
      </c>
      <c r="H6" s="184" t="s">
        <v>100</v>
      </c>
      <c r="I6" s="185"/>
      <c r="J6" s="185"/>
      <c r="K6" s="186"/>
    </row>
    <row r="7" spans="1:11" ht="6.75" customHeight="1">
      <c r="A7" s="182"/>
      <c r="B7" s="179"/>
      <c r="C7" s="171" t="s">
        <v>105</v>
      </c>
      <c r="D7" s="171" t="s">
        <v>104</v>
      </c>
      <c r="E7" s="171" t="s">
        <v>95</v>
      </c>
      <c r="F7" s="171" t="s">
        <v>106</v>
      </c>
      <c r="G7" s="179"/>
      <c r="H7" s="171" t="s">
        <v>105</v>
      </c>
      <c r="I7" s="171" t="s">
        <v>104</v>
      </c>
      <c r="J7" s="171" t="s">
        <v>95</v>
      </c>
      <c r="K7" s="171" t="s">
        <v>106</v>
      </c>
    </row>
    <row r="8" spans="1:11" ht="35.25" customHeight="1">
      <c r="A8" s="183"/>
      <c r="B8" s="180"/>
      <c r="C8" s="173"/>
      <c r="D8" s="173"/>
      <c r="E8" s="173"/>
      <c r="F8" s="173"/>
      <c r="G8" s="180"/>
      <c r="H8" s="173"/>
      <c r="I8" s="173"/>
      <c r="J8" s="173"/>
      <c r="K8" s="173"/>
    </row>
    <row r="9" spans="1:11" s="7" customFormat="1" ht="13.5">
      <c r="A9" s="101" t="s">
        <v>0</v>
      </c>
      <c r="B9" s="67">
        <v>335.9</v>
      </c>
      <c r="C9" s="66">
        <f>C10+C29+C40+C49+C57+C72+C79+C96</f>
        <v>222.9</v>
      </c>
      <c r="D9" s="66">
        <f>IF(C9&gt;0,C9/B9*100,"")</f>
        <v>66.4</v>
      </c>
      <c r="E9" s="66">
        <v>259.3</v>
      </c>
      <c r="F9" s="100">
        <f>C9-E9</f>
        <v>-36.4</v>
      </c>
      <c r="G9" s="38">
        <v>203.7</v>
      </c>
      <c r="H9" s="66">
        <f>H10+H29+H40+H49+H57+H72+H79+H96</f>
        <v>119.1</v>
      </c>
      <c r="I9" s="66">
        <f>IF(H9&gt;0,H9/G9*100,"")</f>
        <v>58.5</v>
      </c>
      <c r="J9" s="66">
        <v>121.8</v>
      </c>
      <c r="K9" s="14">
        <f>H9-J9</f>
        <v>-2.7</v>
      </c>
    </row>
    <row r="10" spans="1:11" s="7" customFormat="1" ht="13.5">
      <c r="A10" s="102" t="s">
        <v>1</v>
      </c>
      <c r="B10" s="70">
        <v>106.7</v>
      </c>
      <c r="C10" s="69">
        <f>SUM(C11:C27)</f>
        <v>80.6</v>
      </c>
      <c r="D10" s="69">
        <f aca="true" t="shared" si="0" ref="D10:D73">IF(C10&gt;0,C10/B10*100,"")</f>
        <v>75.5</v>
      </c>
      <c r="E10" s="69">
        <v>85.3</v>
      </c>
      <c r="F10" s="79">
        <f aca="true" t="shared" si="1" ref="F10:F73">C10-E10</f>
        <v>-4.7</v>
      </c>
      <c r="G10" s="24">
        <v>24.8</v>
      </c>
      <c r="H10" s="69">
        <f>SUM(H11:H27)</f>
        <v>14.7</v>
      </c>
      <c r="I10" s="69">
        <f aca="true" t="shared" si="2" ref="I10:I73">IF(H10&gt;0,H10/G10*100,"")</f>
        <v>59.3</v>
      </c>
      <c r="J10" s="26">
        <v>14.5</v>
      </c>
      <c r="K10" s="16">
        <f aca="true" t="shared" si="3" ref="K10:K73">H10-J10</f>
        <v>0.2</v>
      </c>
    </row>
    <row r="11" spans="1:11" ht="13.5">
      <c r="A11" s="103" t="s">
        <v>2</v>
      </c>
      <c r="B11" s="74">
        <v>1.5</v>
      </c>
      <c r="C11" s="73">
        <v>2.1</v>
      </c>
      <c r="D11" s="73">
        <f t="shared" si="0"/>
        <v>140</v>
      </c>
      <c r="E11" s="27">
        <v>2.9</v>
      </c>
      <c r="F11" s="77">
        <f t="shared" si="1"/>
        <v>-0.8</v>
      </c>
      <c r="G11" s="34">
        <v>3.2</v>
      </c>
      <c r="H11" s="27">
        <v>2.1</v>
      </c>
      <c r="I11" s="27">
        <f t="shared" si="2"/>
        <v>65.6</v>
      </c>
      <c r="J11" s="27">
        <v>1.3</v>
      </c>
      <c r="K11" s="18">
        <f t="shared" si="3"/>
        <v>0.8</v>
      </c>
    </row>
    <row r="12" spans="1:11" ht="13.5">
      <c r="A12" s="103" t="s">
        <v>3</v>
      </c>
      <c r="B12" s="74">
        <v>25.6</v>
      </c>
      <c r="C12" s="73">
        <v>24.8</v>
      </c>
      <c r="D12" s="73">
        <f t="shared" si="0"/>
        <v>96.9</v>
      </c>
      <c r="E12" s="27">
        <v>23.1</v>
      </c>
      <c r="F12" s="77">
        <f t="shared" si="1"/>
        <v>1.7</v>
      </c>
      <c r="G12" s="34">
        <v>0.9</v>
      </c>
      <c r="H12" s="73">
        <v>1.2</v>
      </c>
      <c r="I12" s="73">
        <f t="shared" si="2"/>
        <v>133.3</v>
      </c>
      <c r="J12" s="27">
        <v>1</v>
      </c>
      <c r="K12" s="18">
        <f t="shared" si="3"/>
        <v>0.2</v>
      </c>
    </row>
    <row r="13" spans="1:11" ht="13.5">
      <c r="A13" s="103" t="s">
        <v>4</v>
      </c>
      <c r="B13" s="25">
        <v>3.7</v>
      </c>
      <c r="C13" s="27">
        <v>2.7</v>
      </c>
      <c r="D13" s="27">
        <f t="shared" si="0"/>
        <v>73</v>
      </c>
      <c r="E13" s="27">
        <v>3.4</v>
      </c>
      <c r="F13" s="77">
        <f t="shared" si="1"/>
        <v>-0.7</v>
      </c>
      <c r="G13" s="34">
        <v>0.9</v>
      </c>
      <c r="H13" s="27">
        <v>0.6</v>
      </c>
      <c r="I13" s="73">
        <f t="shared" si="2"/>
        <v>66.7</v>
      </c>
      <c r="J13" s="27">
        <v>0.4</v>
      </c>
      <c r="K13" s="18">
        <f t="shared" si="3"/>
        <v>0.2</v>
      </c>
    </row>
    <row r="14" spans="1:11" ht="13.5">
      <c r="A14" s="103" t="s">
        <v>5</v>
      </c>
      <c r="B14" s="25">
        <v>5.5</v>
      </c>
      <c r="C14" s="27">
        <v>2</v>
      </c>
      <c r="D14" s="27">
        <f t="shared" si="0"/>
        <v>36.4</v>
      </c>
      <c r="E14" s="27">
        <v>3.1</v>
      </c>
      <c r="F14" s="77">
        <f t="shared" si="1"/>
        <v>-1.1</v>
      </c>
      <c r="G14" s="34">
        <v>2.3</v>
      </c>
      <c r="H14" s="27">
        <v>1.9</v>
      </c>
      <c r="I14" s="73">
        <f t="shared" si="2"/>
        <v>82.6</v>
      </c>
      <c r="J14" s="27">
        <v>2</v>
      </c>
      <c r="K14" s="18">
        <f t="shared" si="3"/>
        <v>-0.1</v>
      </c>
    </row>
    <row r="15" spans="1:11" ht="13.5">
      <c r="A15" s="103" t="s">
        <v>6</v>
      </c>
      <c r="B15" s="25">
        <v>1.5</v>
      </c>
      <c r="C15" s="27">
        <v>0.5</v>
      </c>
      <c r="D15" s="27">
        <f t="shared" si="0"/>
        <v>33.3</v>
      </c>
      <c r="E15" s="27">
        <v>1.2</v>
      </c>
      <c r="F15" s="77">
        <f t="shared" si="1"/>
        <v>-0.7</v>
      </c>
      <c r="G15" s="34">
        <v>0.3</v>
      </c>
      <c r="H15" s="27">
        <v>0.1</v>
      </c>
      <c r="I15" s="73">
        <f t="shared" si="2"/>
        <v>33.3</v>
      </c>
      <c r="J15" s="27">
        <v>0.2</v>
      </c>
      <c r="K15" s="18">
        <f t="shared" si="3"/>
        <v>-0.1</v>
      </c>
    </row>
    <row r="16" spans="1:11" ht="13.5">
      <c r="A16" s="103" t="s">
        <v>7</v>
      </c>
      <c r="B16" s="25">
        <v>2.9</v>
      </c>
      <c r="C16" s="27">
        <v>2.6</v>
      </c>
      <c r="D16" s="27">
        <f t="shared" si="0"/>
        <v>89.7</v>
      </c>
      <c r="E16" s="27">
        <v>2.1</v>
      </c>
      <c r="F16" s="77">
        <f t="shared" si="1"/>
        <v>0.5</v>
      </c>
      <c r="G16" s="34">
        <v>0.8</v>
      </c>
      <c r="H16" s="27">
        <v>0.4</v>
      </c>
      <c r="I16" s="73">
        <f t="shared" si="2"/>
        <v>50</v>
      </c>
      <c r="J16" s="27">
        <v>0.3</v>
      </c>
      <c r="K16" s="18">
        <f t="shared" si="3"/>
        <v>0.1</v>
      </c>
    </row>
    <row r="17" spans="1:12" ht="13.5">
      <c r="A17" s="103" t="s">
        <v>8</v>
      </c>
      <c r="B17" s="25">
        <v>1.7</v>
      </c>
      <c r="C17" s="27"/>
      <c r="D17" s="27">
        <f t="shared" si="0"/>
      </c>
      <c r="E17" s="27">
        <v>0.7</v>
      </c>
      <c r="F17" s="77">
        <f t="shared" si="1"/>
        <v>-0.7</v>
      </c>
      <c r="G17" s="34">
        <v>0.3</v>
      </c>
      <c r="H17" s="41">
        <v>0.01</v>
      </c>
      <c r="I17" s="73">
        <f t="shared" si="2"/>
        <v>3.3</v>
      </c>
      <c r="J17" s="27">
        <v>0.2</v>
      </c>
      <c r="K17" s="18">
        <f t="shared" si="3"/>
        <v>-0.2</v>
      </c>
      <c r="L17" s="6" t="s">
        <v>113</v>
      </c>
    </row>
    <row r="18" spans="1:11" ht="13.5">
      <c r="A18" s="103" t="s">
        <v>9</v>
      </c>
      <c r="B18" s="25">
        <v>1.5</v>
      </c>
      <c r="C18" s="27">
        <v>1.5</v>
      </c>
      <c r="D18" s="27">
        <f t="shared" si="0"/>
        <v>100</v>
      </c>
      <c r="E18" s="27">
        <v>1.7</v>
      </c>
      <c r="F18" s="77">
        <f t="shared" si="1"/>
        <v>-0.2</v>
      </c>
      <c r="G18" s="34">
        <v>0.3</v>
      </c>
      <c r="H18" s="27">
        <v>0.3</v>
      </c>
      <c r="I18" s="73">
        <f t="shared" si="2"/>
        <v>100</v>
      </c>
      <c r="J18" s="27">
        <v>0.2</v>
      </c>
      <c r="K18" s="18">
        <f t="shared" si="3"/>
        <v>0.1</v>
      </c>
    </row>
    <row r="19" spans="1:11" ht="13.5">
      <c r="A19" s="103" t="s">
        <v>10</v>
      </c>
      <c r="B19" s="25">
        <v>5.8</v>
      </c>
      <c r="C19" s="27">
        <v>5.3</v>
      </c>
      <c r="D19" s="27">
        <f t="shared" si="0"/>
        <v>91.4</v>
      </c>
      <c r="E19" s="27">
        <v>3.2</v>
      </c>
      <c r="F19" s="77">
        <f t="shared" si="1"/>
        <v>2.1</v>
      </c>
      <c r="G19" s="34">
        <v>1.6</v>
      </c>
      <c r="H19" s="27">
        <v>0.5</v>
      </c>
      <c r="I19" s="73">
        <f t="shared" si="2"/>
        <v>31.3</v>
      </c>
      <c r="J19" s="27">
        <v>0.2</v>
      </c>
      <c r="K19" s="18">
        <f t="shared" si="3"/>
        <v>0.3</v>
      </c>
    </row>
    <row r="20" spans="1:11" ht="13.5">
      <c r="A20" s="103" t="s">
        <v>59</v>
      </c>
      <c r="B20" s="25">
        <v>15.6</v>
      </c>
      <c r="C20" s="27">
        <v>6.2</v>
      </c>
      <c r="D20" s="27">
        <f t="shared" si="0"/>
        <v>39.7</v>
      </c>
      <c r="E20" s="27">
        <v>9.8</v>
      </c>
      <c r="F20" s="77">
        <f t="shared" si="1"/>
        <v>-3.6</v>
      </c>
      <c r="G20" s="34">
        <v>7.8</v>
      </c>
      <c r="H20" s="27">
        <v>4.2</v>
      </c>
      <c r="I20" s="73">
        <f t="shared" si="2"/>
        <v>53.8</v>
      </c>
      <c r="J20" s="27">
        <v>5.2</v>
      </c>
      <c r="K20" s="18">
        <f t="shared" si="3"/>
        <v>-1</v>
      </c>
    </row>
    <row r="21" spans="1:11" ht="13.5">
      <c r="A21" s="103" t="s">
        <v>11</v>
      </c>
      <c r="B21" s="25">
        <v>3</v>
      </c>
      <c r="C21" s="27">
        <v>2.6</v>
      </c>
      <c r="D21" s="27">
        <f t="shared" si="0"/>
        <v>86.7</v>
      </c>
      <c r="E21" s="27">
        <v>2.95</v>
      </c>
      <c r="F21" s="77">
        <f t="shared" si="1"/>
        <v>-0.4</v>
      </c>
      <c r="G21" s="34">
        <v>1.37</v>
      </c>
      <c r="H21" s="27">
        <v>0.9</v>
      </c>
      <c r="I21" s="73">
        <f t="shared" si="2"/>
        <v>65.7</v>
      </c>
      <c r="J21" s="27">
        <v>1.02</v>
      </c>
      <c r="K21" s="18">
        <f t="shared" si="3"/>
        <v>-0.1</v>
      </c>
    </row>
    <row r="22" spans="1:11" ht="13.5">
      <c r="A22" s="103" t="s">
        <v>12</v>
      </c>
      <c r="B22" s="25">
        <v>5.2</v>
      </c>
      <c r="C22" s="27">
        <v>3.9</v>
      </c>
      <c r="D22" s="27">
        <f t="shared" si="0"/>
        <v>75</v>
      </c>
      <c r="E22" s="27">
        <v>3.7</v>
      </c>
      <c r="F22" s="77">
        <f t="shared" si="1"/>
        <v>0.2</v>
      </c>
      <c r="G22" s="34">
        <v>0.9</v>
      </c>
      <c r="H22" s="27">
        <v>0.4</v>
      </c>
      <c r="I22" s="73">
        <f t="shared" si="2"/>
        <v>44.4</v>
      </c>
      <c r="J22" s="27">
        <v>0.3</v>
      </c>
      <c r="K22" s="18">
        <f t="shared" si="3"/>
        <v>0.1</v>
      </c>
    </row>
    <row r="23" spans="1:11" ht="13.5">
      <c r="A23" s="103" t="s">
        <v>13</v>
      </c>
      <c r="B23" s="25">
        <v>2.8</v>
      </c>
      <c r="C23" s="27">
        <v>1.5</v>
      </c>
      <c r="D23" s="27">
        <f t="shared" si="0"/>
        <v>53.6</v>
      </c>
      <c r="E23" s="27">
        <v>1.7</v>
      </c>
      <c r="F23" s="77">
        <f t="shared" si="1"/>
        <v>-0.2</v>
      </c>
      <c r="G23" s="34">
        <v>0.5</v>
      </c>
      <c r="H23" s="27">
        <v>0.2</v>
      </c>
      <c r="I23" s="73">
        <f t="shared" si="2"/>
        <v>40</v>
      </c>
      <c r="J23" s="27">
        <v>0.3</v>
      </c>
      <c r="K23" s="18">
        <f t="shared" si="3"/>
        <v>-0.1</v>
      </c>
    </row>
    <row r="24" spans="1:11" ht="13.5">
      <c r="A24" s="103" t="s">
        <v>14</v>
      </c>
      <c r="B24" s="25">
        <v>5.03</v>
      </c>
      <c r="C24" s="27">
        <v>3.8</v>
      </c>
      <c r="D24" s="27">
        <f t="shared" si="0"/>
        <v>75.5</v>
      </c>
      <c r="E24" s="27">
        <v>3.5</v>
      </c>
      <c r="F24" s="77">
        <f t="shared" si="1"/>
        <v>0.3</v>
      </c>
      <c r="G24" s="34">
        <v>0.5</v>
      </c>
      <c r="H24" s="27"/>
      <c r="I24" s="73">
        <f t="shared" si="2"/>
      </c>
      <c r="J24" s="27">
        <v>0.2</v>
      </c>
      <c r="K24" s="18">
        <f t="shared" si="3"/>
        <v>-0.2</v>
      </c>
    </row>
    <row r="25" spans="1:11" ht="13.5">
      <c r="A25" s="103" t="s">
        <v>15</v>
      </c>
      <c r="B25" s="25">
        <v>8.4</v>
      </c>
      <c r="C25" s="27">
        <v>4.7</v>
      </c>
      <c r="D25" s="27">
        <f t="shared" si="0"/>
        <v>56</v>
      </c>
      <c r="E25" s="27">
        <v>6.2</v>
      </c>
      <c r="F25" s="77">
        <f t="shared" si="1"/>
        <v>-1.5</v>
      </c>
      <c r="G25" s="34">
        <v>1</v>
      </c>
      <c r="H25" s="27">
        <v>0.3</v>
      </c>
      <c r="I25" s="73">
        <f t="shared" si="2"/>
        <v>30</v>
      </c>
      <c r="J25" s="27">
        <v>0.3</v>
      </c>
      <c r="K25" s="18">
        <f t="shared" si="3"/>
        <v>0</v>
      </c>
    </row>
    <row r="26" spans="1:11" ht="13.5">
      <c r="A26" s="103" t="s">
        <v>16</v>
      </c>
      <c r="B26" s="25">
        <v>11.7</v>
      </c>
      <c r="C26" s="27">
        <v>14</v>
      </c>
      <c r="D26" s="27">
        <f t="shared" si="0"/>
        <v>119.7</v>
      </c>
      <c r="E26" s="27">
        <v>13.8</v>
      </c>
      <c r="F26" s="77">
        <f t="shared" si="1"/>
        <v>0.2</v>
      </c>
      <c r="G26" s="34">
        <v>1.2</v>
      </c>
      <c r="H26" s="27">
        <v>0.8</v>
      </c>
      <c r="I26" s="27">
        <f t="shared" si="2"/>
        <v>66.7</v>
      </c>
      <c r="J26" s="27">
        <v>0.7</v>
      </c>
      <c r="K26" s="18">
        <f t="shared" si="3"/>
        <v>0.1</v>
      </c>
    </row>
    <row r="27" spans="1:11" ht="13.5">
      <c r="A27" s="103" t="s">
        <v>17</v>
      </c>
      <c r="B27" s="25">
        <v>3.2</v>
      </c>
      <c r="C27" s="27">
        <v>2.4</v>
      </c>
      <c r="D27" s="27">
        <f t="shared" si="0"/>
        <v>75</v>
      </c>
      <c r="E27" s="27">
        <v>2.2</v>
      </c>
      <c r="F27" s="77">
        <f t="shared" si="1"/>
        <v>0.2</v>
      </c>
      <c r="G27" s="34">
        <v>0.9</v>
      </c>
      <c r="H27" s="27">
        <v>0.8</v>
      </c>
      <c r="I27" s="27">
        <f t="shared" si="2"/>
        <v>88.9</v>
      </c>
      <c r="J27" s="27">
        <v>0.7</v>
      </c>
      <c r="K27" s="18">
        <f t="shared" si="3"/>
        <v>0.1</v>
      </c>
    </row>
    <row r="28" spans="1:11" ht="13.5" hidden="1">
      <c r="A28" s="103"/>
      <c r="B28" s="25">
        <v>0</v>
      </c>
      <c r="C28" s="27"/>
      <c r="D28" s="27">
        <f t="shared" si="0"/>
      </c>
      <c r="E28" s="27"/>
      <c r="F28" s="77">
        <f t="shared" si="1"/>
        <v>0</v>
      </c>
      <c r="G28" s="25">
        <v>0</v>
      </c>
      <c r="H28" s="27"/>
      <c r="I28" s="27">
        <f t="shared" si="2"/>
      </c>
      <c r="J28" s="27">
        <v>0</v>
      </c>
      <c r="K28" s="18">
        <f t="shared" si="3"/>
        <v>0</v>
      </c>
    </row>
    <row r="29" spans="1:11" s="7" customFormat="1" ht="13.5">
      <c r="A29" s="102" t="s">
        <v>18</v>
      </c>
      <c r="B29" s="24">
        <v>21.6</v>
      </c>
      <c r="C29" s="26">
        <f>SUM(C30:C39)-C33</f>
        <v>8</v>
      </c>
      <c r="D29" s="26">
        <f t="shared" si="0"/>
        <v>37</v>
      </c>
      <c r="E29" s="26">
        <v>11.5</v>
      </c>
      <c r="F29" s="79">
        <f t="shared" si="1"/>
        <v>-3.5</v>
      </c>
      <c r="G29" s="39">
        <v>6.2</v>
      </c>
      <c r="H29" s="26">
        <f>SUM(H30:H39)-H33</f>
        <v>2.5</v>
      </c>
      <c r="I29" s="26">
        <f t="shared" si="2"/>
        <v>40.3</v>
      </c>
      <c r="J29" s="26">
        <v>2.4</v>
      </c>
      <c r="K29" s="16">
        <f t="shared" si="3"/>
        <v>0.1</v>
      </c>
    </row>
    <row r="30" spans="1:11" ht="13.5" hidden="1">
      <c r="A30" s="103" t="s">
        <v>60</v>
      </c>
      <c r="B30" s="74">
        <v>0.4</v>
      </c>
      <c r="C30" s="73"/>
      <c r="D30" s="69">
        <f t="shared" si="0"/>
      </c>
      <c r="E30" s="73"/>
      <c r="F30" s="77">
        <f t="shared" si="1"/>
        <v>0</v>
      </c>
      <c r="G30" s="34">
        <v>0.02</v>
      </c>
      <c r="H30" s="73"/>
      <c r="I30" s="69">
        <f t="shared" si="2"/>
      </c>
      <c r="J30" s="27">
        <v>0.01</v>
      </c>
      <c r="K30" s="18">
        <f t="shared" si="3"/>
        <v>0</v>
      </c>
    </row>
    <row r="31" spans="1:11" ht="13.5" hidden="1">
      <c r="A31" s="103" t="s">
        <v>19</v>
      </c>
      <c r="B31" s="74">
        <v>0.6</v>
      </c>
      <c r="C31" s="73"/>
      <c r="D31" s="69">
        <f t="shared" si="0"/>
      </c>
      <c r="E31" s="73">
        <v>0.2</v>
      </c>
      <c r="F31" s="77">
        <f t="shared" si="1"/>
        <v>-0.2</v>
      </c>
      <c r="G31" s="34">
        <v>0.1</v>
      </c>
      <c r="H31" s="73"/>
      <c r="I31" s="69">
        <f t="shared" si="2"/>
      </c>
      <c r="J31" s="27">
        <v>0.02</v>
      </c>
      <c r="K31" s="18">
        <f t="shared" si="3"/>
        <v>0</v>
      </c>
    </row>
    <row r="32" spans="1:11" ht="13.5" hidden="1">
      <c r="A32" s="103" t="s">
        <v>20</v>
      </c>
      <c r="B32" s="74">
        <v>1.6</v>
      </c>
      <c r="C32" s="73"/>
      <c r="D32" s="69">
        <f t="shared" si="0"/>
      </c>
      <c r="E32" s="73">
        <v>0.2</v>
      </c>
      <c r="F32" s="77">
        <f t="shared" si="1"/>
        <v>-0.2</v>
      </c>
      <c r="G32" s="34">
        <v>0.05</v>
      </c>
      <c r="H32" s="73"/>
      <c r="I32" s="69">
        <f t="shared" si="2"/>
      </c>
      <c r="J32" s="27">
        <v>0.04</v>
      </c>
      <c r="K32" s="18">
        <f t="shared" si="3"/>
        <v>0</v>
      </c>
    </row>
    <row r="33" spans="1:11" ht="13.5" hidden="1">
      <c r="A33" s="103" t="s">
        <v>117</v>
      </c>
      <c r="B33" s="74">
        <v>0</v>
      </c>
      <c r="C33" s="73"/>
      <c r="D33" s="69">
        <f t="shared" si="0"/>
      </c>
      <c r="E33" s="73"/>
      <c r="F33" s="77">
        <f t="shared" si="1"/>
        <v>0</v>
      </c>
      <c r="G33" s="34">
        <v>0</v>
      </c>
      <c r="H33" s="73"/>
      <c r="I33" s="69">
        <f t="shared" si="2"/>
      </c>
      <c r="J33" s="27"/>
      <c r="K33" s="18">
        <f t="shared" si="3"/>
        <v>0</v>
      </c>
    </row>
    <row r="34" spans="1:11" ht="13.5">
      <c r="A34" s="103" t="s">
        <v>21</v>
      </c>
      <c r="B34" s="74">
        <v>3.1</v>
      </c>
      <c r="C34" s="73">
        <v>1.5</v>
      </c>
      <c r="D34" s="27">
        <f t="shared" si="0"/>
        <v>48.4</v>
      </c>
      <c r="E34" s="73">
        <v>2.4</v>
      </c>
      <c r="F34" s="77">
        <f t="shared" si="1"/>
        <v>-0.9</v>
      </c>
      <c r="G34" s="34">
        <v>0.2</v>
      </c>
      <c r="H34" s="73">
        <v>0.1</v>
      </c>
      <c r="I34" s="27">
        <f t="shared" si="2"/>
        <v>50</v>
      </c>
      <c r="J34" s="27">
        <v>0.2</v>
      </c>
      <c r="K34" s="18">
        <f t="shared" si="3"/>
        <v>-0.1</v>
      </c>
    </row>
    <row r="35" spans="1:11" ht="13.5">
      <c r="A35" s="103" t="s">
        <v>62</v>
      </c>
      <c r="B35" s="74">
        <v>3.3</v>
      </c>
      <c r="C35" s="73">
        <v>2.2</v>
      </c>
      <c r="D35" s="73">
        <f t="shared" si="0"/>
        <v>66.7</v>
      </c>
      <c r="E35" s="27">
        <v>2.7</v>
      </c>
      <c r="F35" s="77">
        <f t="shared" si="1"/>
        <v>-0.5</v>
      </c>
      <c r="G35" s="34">
        <v>1.1</v>
      </c>
      <c r="H35" s="27">
        <v>0.5</v>
      </c>
      <c r="I35" s="27">
        <f>IF(H35&gt;0,H35/G35*100,"")</f>
        <v>45.5</v>
      </c>
      <c r="J35" s="27">
        <v>0.5</v>
      </c>
      <c r="K35" s="18">
        <f t="shared" si="3"/>
        <v>0</v>
      </c>
    </row>
    <row r="36" spans="1:11" ht="13.5">
      <c r="A36" s="103" t="s">
        <v>22</v>
      </c>
      <c r="B36" s="74">
        <v>4.8</v>
      </c>
      <c r="C36" s="73">
        <v>1.5</v>
      </c>
      <c r="D36" s="27">
        <f t="shared" si="0"/>
        <v>31.3</v>
      </c>
      <c r="E36" s="27">
        <v>1</v>
      </c>
      <c r="F36" s="77">
        <f t="shared" si="1"/>
        <v>0.5</v>
      </c>
      <c r="G36" s="34">
        <v>2.6</v>
      </c>
      <c r="H36" s="73">
        <v>0.9</v>
      </c>
      <c r="I36" s="27">
        <f t="shared" si="2"/>
        <v>34.6</v>
      </c>
      <c r="J36" s="27">
        <v>0.7</v>
      </c>
      <c r="K36" s="18">
        <f t="shared" si="3"/>
        <v>0.2</v>
      </c>
    </row>
    <row r="37" spans="1:11" ht="13.5" hidden="1">
      <c r="A37" s="103" t="s">
        <v>23</v>
      </c>
      <c r="B37" s="74">
        <v>0</v>
      </c>
      <c r="C37" s="73"/>
      <c r="D37" s="69">
        <f t="shared" si="0"/>
      </c>
      <c r="E37" s="73"/>
      <c r="F37" s="77">
        <f t="shared" si="1"/>
        <v>0</v>
      </c>
      <c r="G37" s="34">
        <v>0</v>
      </c>
      <c r="H37" s="73"/>
      <c r="I37" s="69">
        <f t="shared" si="2"/>
      </c>
      <c r="J37" s="27"/>
      <c r="K37" s="18">
        <f t="shared" si="3"/>
        <v>0</v>
      </c>
    </row>
    <row r="38" spans="1:11" ht="13.5">
      <c r="A38" s="103" t="s">
        <v>24</v>
      </c>
      <c r="B38" s="74">
        <v>6</v>
      </c>
      <c r="C38" s="73">
        <v>1.8</v>
      </c>
      <c r="D38" s="27">
        <f t="shared" si="0"/>
        <v>30</v>
      </c>
      <c r="E38" s="27">
        <v>4.1</v>
      </c>
      <c r="F38" s="77">
        <f t="shared" si="1"/>
        <v>-2.3</v>
      </c>
      <c r="G38" s="34">
        <v>1.9</v>
      </c>
      <c r="H38" s="27">
        <v>0.9</v>
      </c>
      <c r="I38" s="27">
        <f t="shared" si="2"/>
        <v>47.4</v>
      </c>
      <c r="J38" s="27">
        <v>0.9</v>
      </c>
      <c r="K38" s="18">
        <f t="shared" si="3"/>
        <v>0</v>
      </c>
    </row>
    <row r="39" spans="1:11" s="7" customFormat="1" ht="13.5">
      <c r="A39" s="103" t="s">
        <v>25</v>
      </c>
      <c r="B39" s="74">
        <v>1.8</v>
      </c>
      <c r="C39" s="73">
        <v>1</v>
      </c>
      <c r="D39" s="27">
        <f t="shared" si="0"/>
        <v>55.6</v>
      </c>
      <c r="E39" s="27">
        <v>1.3</v>
      </c>
      <c r="F39" s="77">
        <f t="shared" si="1"/>
        <v>-0.3</v>
      </c>
      <c r="G39" s="25">
        <v>0.26</v>
      </c>
      <c r="H39" s="27">
        <v>0.1</v>
      </c>
      <c r="I39" s="27">
        <f t="shared" si="2"/>
        <v>38.5</v>
      </c>
      <c r="J39" s="27">
        <v>0.1</v>
      </c>
      <c r="K39" s="18">
        <f t="shared" si="3"/>
        <v>0</v>
      </c>
    </row>
    <row r="40" spans="1:11" s="7" customFormat="1" ht="13.5">
      <c r="A40" s="102" t="s">
        <v>63</v>
      </c>
      <c r="B40" s="24">
        <v>26.3</v>
      </c>
      <c r="C40" s="26">
        <f>SUM(C41:C48)</f>
        <v>18.8</v>
      </c>
      <c r="D40" s="26">
        <f t="shared" si="0"/>
        <v>71.5</v>
      </c>
      <c r="E40" s="26">
        <f>SUM(E41:E48)</f>
        <v>20.8</v>
      </c>
      <c r="F40" s="79">
        <f t="shared" si="1"/>
        <v>-2</v>
      </c>
      <c r="G40" s="39">
        <v>89.6</v>
      </c>
      <c r="H40" s="26">
        <f>SUM(H41:H48)</f>
        <v>62.6</v>
      </c>
      <c r="I40" s="26">
        <f t="shared" si="2"/>
        <v>69.9</v>
      </c>
      <c r="J40" s="26">
        <f>SUM(J41:J48)</f>
        <v>55.1</v>
      </c>
      <c r="K40" s="16">
        <f t="shared" si="3"/>
        <v>7.5</v>
      </c>
    </row>
    <row r="41" spans="1:11" ht="13.5">
      <c r="A41" s="103" t="s">
        <v>64</v>
      </c>
      <c r="B41" s="74">
        <v>0.1</v>
      </c>
      <c r="C41" s="73">
        <v>0.1</v>
      </c>
      <c r="D41" s="73">
        <f t="shared" si="0"/>
        <v>100</v>
      </c>
      <c r="E41" s="73">
        <v>0.1</v>
      </c>
      <c r="F41" s="77">
        <f t="shared" si="1"/>
        <v>0</v>
      </c>
      <c r="G41" s="34">
        <v>0.2</v>
      </c>
      <c r="H41" s="27">
        <v>0.1</v>
      </c>
      <c r="I41" s="73">
        <f t="shared" si="2"/>
        <v>50</v>
      </c>
      <c r="J41" s="27">
        <v>0.1</v>
      </c>
      <c r="K41" s="18">
        <f t="shared" si="3"/>
        <v>0</v>
      </c>
    </row>
    <row r="42" spans="1:11" ht="13.5">
      <c r="A42" s="103" t="s">
        <v>67</v>
      </c>
      <c r="B42" s="74">
        <v>0.5</v>
      </c>
      <c r="C42" s="73">
        <v>0.2</v>
      </c>
      <c r="D42" s="73">
        <f t="shared" si="0"/>
        <v>40</v>
      </c>
      <c r="E42" s="73">
        <v>0.1</v>
      </c>
      <c r="F42" s="77">
        <f t="shared" si="1"/>
        <v>0.1</v>
      </c>
      <c r="G42" s="34">
        <v>0.5</v>
      </c>
      <c r="H42" s="27">
        <v>0.2</v>
      </c>
      <c r="I42" s="73">
        <f t="shared" si="2"/>
        <v>40</v>
      </c>
      <c r="J42" s="27">
        <v>0.9</v>
      </c>
      <c r="K42" s="18">
        <f t="shared" si="3"/>
        <v>-0.7</v>
      </c>
    </row>
    <row r="43" spans="1:11" ht="13.5">
      <c r="A43" s="103" t="s">
        <v>96</v>
      </c>
      <c r="B43" s="74">
        <v>0.6</v>
      </c>
      <c r="C43" s="73">
        <v>1</v>
      </c>
      <c r="D43" s="73">
        <f t="shared" si="0"/>
        <v>166.7</v>
      </c>
      <c r="E43" s="73">
        <v>0.7</v>
      </c>
      <c r="F43" s="77">
        <f t="shared" si="1"/>
        <v>0.3</v>
      </c>
      <c r="G43" s="34">
        <v>2.437</v>
      </c>
      <c r="H43" s="27">
        <v>3</v>
      </c>
      <c r="I43" s="27">
        <f>IF(H43&gt;0,H43/G43*100,"")</f>
        <v>123.1</v>
      </c>
      <c r="J43" s="27">
        <v>2.5</v>
      </c>
      <c r="K43" s="18">
        <f t="shared" si="3"/>
        <v>0.5</v>
      </c>
    </row>
    <row r="44" spans="1:11" ht="13.5">
      <c r="A44" s="103" t="s">
        <v>26</v>
      </c>
      <c r="B44" s="78">
        <v>7.9</v>
      </c>
      <c r="C44" s="73">
        <v>4.5</v>
      </c>
      <c r="D44" s="73">
        <f t="shared" si="0"/>
        <v>57</v>
      </c>
      <c r="E44" s="73">
        <v>6.5</v>
      </c>
      <c r="F44" s="77">
        <f t="shared" si="1"/>
        <v>-2</v>
      </c>
      <c r="G44" s="34">
        <v>26.3</v>
      </c>
      <c r="H44" s="27">
        <v>23.2</v>
      </c>
      <c r="I44" s="27">
        <f>IF(H44&gt;0,H44/G44*100,"")</f>
        <v>88.2</v>
      </c>
      <c r="J44" s="27">
        <v>20.7</v>
      </c>
      <c r="K44" s="18">
        <f t="shared" si="3"/>
        <v>2.5</v>
      </c>
    </row>
    <row r="45" spans="1:11" ht="13.5">
      <c r="A45" s="103" t="s">
        <v>28</v>
      </c>
      <c r="B45" s="74">
        <v>9.7</v>
      </c>
      <c r="C45" s="73">
        <v>7</v>
      </c>
      <c r="D45" s="73">
        <f t="shared" si="0"/>
        <v>72.2</v>
      </c>
      <c r="E45" s="73">
        <v>6</v>
      </c>
      <c r="F45" s="77">
        <f t="shared" si="1"/>
        <v>1</v>
      </c>
      <c r="G45" s="34">
        <v>15.9</v>
      </c>
      <c r="H45" s="27">
        <v>16.2</v>
      </c>
      <c r="I45" s="27">
        <f>IF(H45&gt;0,H45/G45*100,"")</f>
        <v>101.9</v>
      </c>
      <c r="J45" s="27">
        <v>9</v>
      </c>
      <c r="K45" s="18">
        <f t="shared" si="3"/>
        <v>7.2</v>
      </c>
    </row>
    <row r="46" spans="1:11" s="7" customFormat="1" ht="13.5">
      <c r="A46" s="103" t="s">
        <v>29</v>
      </c>
      <c r="B46" s="74">
        <v>2.2</v>
      </c>
      <c r="C46" s="73">
        <v>0.9</v>
      </c>
      <c r="D46" s="73">
        <f t="shared" si="0"/>
        <v>40.9</v>
      </c>
      <c r="E46" s="73">
        <v>1.6</v>
      </c>
      <c r="F46" s="77">
        <f t="shared" si="1"/>
        <v>-0.7</v>
      </c>
      <c r="G46" s="34">
        <v>32.6</v>
      </c>
      <c r="H46" s="27">
        <v>10.9</v>
      </c>
      <c r="I46" s="73">
        <f t="shared" si="2"/>
        <v>33.4</v>
      </c>
      <c r="J46" s="27">
        <v>10.8</v>
      </c>
      <c r="K46" s="18">
        <f t="shared" si="3"/>
        <v>0.1</v>
      </c>
    </row>
    <row r="47" spans="1:11" ht="13.5">
      <c r="A47" s="103" t="s">
        <v>30</v>
      </c>
      <c r="B47" s="74">
        <v>5.8</v>
      </c>
      <c r="C47" s="73">
        <v>5.1</v>
      </c>
      <c r="D47" s="48">
        <f t="shared" si="0"/>
        <v>87.9</v>
      </c>
      <c r="E47" s="73">
        <v>5.8</v>
      </c>
      <c r="F47" s="77">
        <f t="shared" si="1"/>
        <v>-0.7</v>
      </c>
      <c r="G47" s="34">
        <v>11.7</v>
      </c>
      <c r="H47" s="27">
        <v>9</v>
      </c>
      <c r="I47" s="27">
        <f>IF(H47&gt;0,H47/G47*100,"")</f>
        <v>76.9</v>
      </c>
      <c r="J47" s="27">
        <v>11.1</v>
      </c>
      <c r="K47" s="18">
        <f t="shared" si="3"/>
        <v>-2.1</v>
      </c>
    </row>
    <row r="48" spans="1:24" ht="13.5" hidden="1">
      <c r="A48" s="103" t="s">
        <v>97</v>
      </c>
      <c r="B48" s="74">
        <v>0</v>
      </c>
      <c r="C48" s="73"/>
      <c r="D48" s="73">
        <f t="shared" si="0"/>
      </c>
      <c r="E48" s="73"/>
      <c r="F48" s="77">
        <f t="shared" si="1"/>
        <v>0</v>
      </c>
      <c r="G48" s="34">
        <v>0</v>
      </c>
      <c r="H48" s="27"/>
      <c r="I48" s="73">
        <f t="shared" si="2"/>
      </c>
      <c r="J48" s="27"/>
      <c r="K48" s="18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64" customFormat="1" ht="13.5">
      <c r="A49" s="102" t="s">
        <v>118</v>
      </c>
      <c r="B49" s="24">
        <v>19.5</v>
      </c>
      <c r="C49" s="26">
        <f>SUM(C50:C56)</f>
        <v>12.5</v>
      </c>
      <c r="D49" s="26">
        <f t="shared" si="0"/>
        <v>64.1</v>
      </c>
      <c r="E49" s="26">
        <v>15.4</v>
      </c>
      <c r="F49" s="79">
        <f t="shared" si="1"/>
        <v>-2.9</v>
      </c>
      <c r="G49" s="62">
        <v>29.7</v>
      </c>
      <c r="H49" s="26">
        <f>SUM(H50:H56)</f>
        <v>13.5</v>
      </c>
      <c r="I49" s="26">
        <f t="shared" si="2"/>
        <v>45.5</v>
      </c>
      <c r="J49" s="43">
        <v>20.3</v>
      </c>
      <c r="K49" s="16">
        <f t="shared" si="3"/>
        <v>-6.8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>
      <c r="A50" s="103" t="s">
        <v>65</v>
      </c>
      <c r="B50" s="74">
        <v>0.23</v>
      </c>
      <c r="C50" s="73">
        <v>0.23</v>
      </c>
      <c r="D50" s="73">
        <f t="shared" si="0"/>
        <v>100</v>
      </c>
      <c r="E50" s="73">
        <v>1.2</v>
      </c>
      <c r="F50" s="77">
        <f t="shared" si="1"/>
        <v>-1</v>
      </c>
      <c r="G50" s="34">
        <v>1.1</v>
      </c>
      <c r="H50" s="30">
        <v>1.1</v>
      </c>
      <c r="I50" s="30">
        <f t="shared" si="2"/>
        <v>100</v>
      </c>
      <c r="J50" s="30">
        <v>1.5</v>
      </c>
      <c r="K50" s="18">
        <f t="shared" si="3"/>
        <v>-0.4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>
      <c r="A51" s="103" t="s">
        <v>66</v>
      </c>
      <c r="B51" s="74">
        <v>1.7</v>
      </c>
      <c r="C51" s="73">
        <v>0.9</v>
      </c>
      <c r="D51" s="73">
        <f t="shared" si="0"/>
        <v>52.9</v>
      </c>
      <c r="E51" s="73">
        <v>1.5</v>
      </c>
      <c r="F51" s="77">
        <f t="shared" si="1"/>
        <v>-0.6</v>
      </c>
      <c r="G51" s="34">
        <v>1.1</v>
      </c>
      <c r="H51" s="27">
        <v>0.4</v>
      </c>
      <c r="I51" s="73">
        <f t="shared" si="2"/>
        <v>36.4</v>
      </c>
      <c r="J51" s="27">
        <v>0.4</v>
      </c>
      <c r="K51" s="18">
        <f t="shared" si="3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>
      <c r="A52" s="103" t="s">
        <v>55</v>
      </c>
      <c r="B52" s="74">
        <v>3.5</v>
      </c>
      <c r="C52" s="73">
        <v>2.4</v>
      </c>
      <c r="D52" s="73">
        <f t="shared" si="0"/>
        <v>68.6</v>
      </c>
      <c r="E52" s="73">
        <v>0.6</v>
      </c>
      <c r="F52" s="77">
        <f t="shared" si="1"/>
        <v>1.8</v>
      </c>
      <c r="G52" s="34">
        <v>16</v>
      </c>
      <c r="H52" s="27">
        <v>2.4</v>
      </c>
      <c r="I52" s="73">
        <f t="shared" si="2"/>
        <v>15</v>
      </c>
      <c r="J52" s="27">
        <v>7</v>
      </c>
      <c r="K52" s="18">
        <f t="shared" si="3"/>
        <v>-4.6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11" ht="13.5">
      <c r="A53" s="103" t="s">
        <v>56</v>
      </c>
      <c r="B53" s="74">
        <v>3.87</v>
      </c>
      <c r="C53" s="73">
        <v>1.7</v>
      </c>
      <c r="D53" s="73">
        <f t="shared" si="0"/>
        <v>43.9</v>
      </c>
      <c r="E53" s="73">
        <v>3.8</v>
      </c>
      <c r="F53" s="77">
        <f t="shared" si="1"/>
        <v>-2.1</v>
      </c>
      <c r="G53" s="25">
        <v>0.39</v>
      </c>
      <c r="H53" s="41">
        <v>0.01</v>
      </c>
      <c r="I53" s="73">
        <f t="shared" si="2"/>
        <v>2.6</v>
      </c>
      <c r="J53" s="27">
        <v>0.1</v>
      </c>
      <c r="K53" s="18">
        <f t="shared" si="3"/>
        <v>-0.1</v>
      </c>
    </row>
    <row r="54" spans="1:11" s="7" customFormat="1" ht="13.5">
      <c r="A54" s="103" t="s">
        <v>119</v>
      </c>
      <c r="B54" s="74">
        <v>4.5</v>
      </c>
      <c r="C54" s="73">
        <v>2</v>
      </c>
      <c r="D54" s="73">
        <f t="shared" si="0"/>
        <v>44.4</v>
      </c>
      <c r="E54" s="73">
        <v>3.1</v>
      </c>
      <c r="F54" s="77">
        <f t="shared" si="1"/>
        <v>-1.1</v>
      </c>
      <c r="G54" s="34">
        <v>1.5</v>
      </c>
      <c r="H54" s="27">
        <v>1</v>
      </c>
      <c r="I54" s="27">
        <f t="shared" si="2"/>
        <v>66.7</v>
      </c>
      <c r="J54" s="27">
        <v>0.6</v>
      </c>
      <c r="K54" s="18">
        <f t="shared" si="3"/>
        <v>0.4</v>
      </c>
    </row>
    <row r="55" spans="1:11" ht="13.5">
      <c r="A55" s="103" t="s">
        <v>69</v>
      </c>
      <c r="B55" s="74">
        <v>0.5</v>
      </c>
      <c r="C55" s="73">
        <v>0.11</v>
      </c>
      <c r="D55" s="73">
        <f t="shared" si="0"/>
        <v>22</v>
      </c>
      <c r="E55" s="73">
        <v>0.7</v>
      </c>
      <c r="F55" s="77">
        <f t="shared" si="1"/>
        <v>-0.6</v>
      </c>
      <c r="G55" s="34">
        <v>1.1</v>
      </c>
      <c r="H55" s="27">
        <v>0.1</v>
      </c>
      <c r="I55" s="73">
        <f t="shared" si="2"/>
        <v>9.1</v>
      </c>
      <c r="J55" s="27">
        <v>0.7</v>
      </c>
      <c r="K55" s="18">
        <f t="shared" si="3"/>
        <v>-0.6</v>
      </c>
    </row>
    <row r="56" spans="1:11" ht="13.5">
      <c r="A56" s="104" t="s">
        <v>27</v>
      </c>
      <c r="B56" s="74">
        <v>5.2</v>
      </c>
      <c r="C56" s="73">
        <v>5.2</v>
      </c>
      <c r="D56" s="73">
        <f t="shared" si="0"/>
        <v>100</v>
      </c>
      <c r="E56" s="73">
        <v>4.5</v>
      </c>
      <c r="F56" s="77">
        <f t="shared" si="1"/>
        <v>0.7</v>
      </c>
      <c r="G56" s="34">
        <v>8.5</v>
      </c>
      <c r="H56" s="27">
        <v>8.5</v>
      </c>
      <c r="I56" s="27">
        <f t="shared" si="2"/>
        <v>100</v>
      </c>
      <c r="J56" s="27">
        <v>10</v>
      </c>
      <c r="K56" s="18">
        <f t="shared" si="3"/>
        <v>-1.5</v>
      </c>
    </row>
    <row r="57" spans="1:11" s="7" customFormat="1" ht="13.5">
      <c r="A57" s="102" t="s">
        <v>31</v>
      </c>
      <c r="B57" s="97">
        <v>66</v>
      </c>
      <c r="C57" s="26">
        <f>SUM(C58:C71)</f>
        <v>46.2</v>
      </c>
      <c r="D57" s="26">
        <f t="shared" si="0"/>
        <v>70</v>
      </c>
      <c r="E57" s="26">
        <v>61.5</v>
      </c>
      <c r="F57" s="79">
        <f t="shared" si="1"/>
        <v>-15.3</v>
      </c>
      <c r="G57" s="39">
        <v>30.1</v>
      </c>
      <c r="H57" s="26">
        <f>SUM(H58:H71)</f>
        <v>15</v>
      </c>
      <c r="I57" s="26">
        <f t="shared" si="2"/>
        <v>49.8</v>
      </c>
      <c r="J57" s="26">
        <v>17.9</v>
      </c>
      <c r="K57" s="16">
        <f t="shared" si="3"/>
        <v>-2.9</v>
      </c>
    </row>
    <row r="58" spans="1:11" ht="13.5">
      <c r="A58" s="103" t="s">
        <v>70</v>
      </c>
      <c r="B58" s="98">
        <v>2.6</v>
      </c>
      <c r="C58" s="27">
        <v>1.9</v>
      </c>
      <c r="D58" s="27">
        <f t="shared" si="0"/>
        <v>73.1</v>
      </c>
      <c r="E58" s="27">
        <v>3.2</v>
      </c>
      <c r="F58" s="77">
        <f t="shared" si="1"/>
        <v>-1.3</v>
      </c>
      <c r="G58" s="34">
        <v>1.5</v>
      </c>
      <c r="H58" s="27">
        <v>0.9</v>
      </c>
      <c r="I58" s="73">
        <f t="shared" si="2"/>
        <v>60</v>
      </c>
      <c r="J58" s="27">
        <v>1.5</v>
      </c>
      <c r="K58" s="18">
        <f t="shared" si="3"/>
        <v>-0.6</v>
      </c>
    </row>
    <row r="59" spans="1:11" ht="13.5">
      <c r="A59" s="103" t="s">
        <v>71</v>
      </c>
      <c r="B59" s="98">
        <v>2.3</v>
      </c>
      <c r="C59" s="27">
        <v>1.4</v>
      </c>
      <c r="D59" s="27">
        <f t="shared" si="0"/>
        <v>60.9</v>
      </c>
      <c r="E59" s="27">
        <v>1.775</v>
      </c>
      <c r="F59" s="77">
        <f t="shared" si="1"/>
        <v>-0.4</v>
      </c>
      <c r="G59" s="34">
        <v>1.2</v>
      </c>
      <c r="H59" s="27">
        <v>0.5</v>
      </c>
      <c r="I59" s="73">
        <f t="shared" si="2"/>
        <v>41.7</v>
      </c>
      <c r="J59" s="27">
        <v>0.54</v>
      </c>
      <c r="K59" s="18">
        <f t="shared" si="3"/>
        <v>0</v>
      </c>
    </row>
    <row r="60" spans="1:11" ht="13.5">
      <c r="A60" s="103" t="s">
        <v>72</v>
      </c>
      <c r="B60" s="98">
        <v>1.3</v>
      </c>
      <c r="C60" s="27">
        <v>0.7</v>
      </c>
      <c r="D60" s="73">
        <f t="shared" si="0"/>
        <v>53.8</v>
      </c>
      <c r="E60" s="27">
        <v>1.2</v>
      </c>
      <c r="F60" s="77">
        <f t="shared" si="1"/>
        <v>-0.5</v>
      </c>
      <c r="G60" s="34">
        <v>2.9</v>
      </c>
      <c r="H60" s="27">
        <v>2.1</v>
      </c>
      <c r="I60" s="27">
        <f t="shared" si="2"/>
        <v>72.4</v>
      </c>
      <c r="J60" s="27">
        <v>2.7</v>
      </c>
      <c r="K60" s="18">
        <f t="shared" si="3"/>
        <v>-0.6</v>
      </c>
    </row>
    <row r="61" spans="1:11" ht="13.5">
      <c r="A61" s="103" t="s">
        <v>73</v>
      </c>
      <c r="B61" s="98">
        <v>8</v>
      </c>
      <c r="C61" s="27">
        <v>5.9</v>
      </c>
      <c r="D61" s="27">
        <f t="shared" si="0"/>
        <v>73.8</v>
      </c>
      <c r="E61" s="27">
        <v>7.5</v>
      </c>
      <c r="F61" s="77">
        <f t="shared" si="1"/>
        <v>-1.6</v>
      </c>
      <c r="G61" s="34">
        <v>2.1</v>
      </c>
      <c r="H61" s="27"/>
      <c r="I61" s="73">
        <f t="shared" si="2"/>
      </c>
      <c r="J61" s="27">
        <v>1.6</v>
      </c>
      <c r="K61" s="18">
        <f t="shared" si="3"/>
        <v>-1.6</v>
      </c>
    </row>
    <row r="62" spans="1:11" ht="13.5">
      <c r="A62" s="103" t="s">
        <v>57</v>
      </c>
      <c r="B62" s="98">
        <v>9.9</v>
      </c>
      <c r="C62" s="27">
        <v>5.2</v>
      </c>
      <c r="D62" s="73">
        <f t="shared" si="0"/>
        <v>52.5</v>
      </c>
      <c r="E62" s="27">
        <v>5.4</v>
      </c>
      <c r="F62" s="77">
        <f t="shared" si="1"/>
        <v>-0.2</v>
      </c>
      <c r="G62" s="34">
        <v>0.8</v>
      </c>
      <c r="H62" s="27">
        <v>0.3</v>
      </c>
      <c r="I62" s="73">
        <f t="shared" si="2"/>
        <v>37.5</v>
      </c>
      <c r="J62" s="27">
        <v>0.3</v>
      </c>
      <c r="K62" s="18">
        <f t="shared" si="3"/>
        <v>0</v>
      </c>
    </row>
    <row r="63" spans="1:11" ht="13.5">
      <c r="A63" s="103" t="s">
        <v>58</v>
      </c>
      <c r="B63" s="98">
        <v>4.7</v>
      </c>
      <c r="C63" s="27">
        <v>5.9</v>
      </c>
      <c r="D63" s="27">
        <f t="shared" si="0"/>
        <v>125.5</v>
      </c>
      <c r="E63" s="27">
        <v>8.4</v>
      </c>
      <c r="F63" s="77">
        <f t="shared" si="1"/>
        <v>-2.5</v>
      </c>
      <c r="G63" s="34">
        <v>0.3</v>
      </c>
      <c r="H63" s="27">
        <v>0.7</v>
      </c>
      <c r="I63" s="27">
        <f t="shared" si="2"/>
        <v>233.3</v>
      </c>
      <c r="J63" s="27">
        <v>0.8</v>
      </c>
      <c r="K63" s="18">
        <f t="shared" si="3"/>
        <v>-0.1</v>
      </c>
    </row>
    <row r="64" spans="1:11" ht="13.5">
      <c r="A64" s="103" t="s">
        <v>93</v>
      </c>
      <c r="B64" s="98">
        <v>5.18</v>
      </c>
      <c r="C64" s="27">
        <v>2.3</v>
      </c>
      <c r="D64" s="27">
        <f t="shared" si="0"/>
        <v>44.4</v>
      </c>
      <c r="E64" s="27">
        <v>3.2</v>
      </c>
      <c r="F64" s="77">
        <f t="shared" si="1"/>
        <v>-0.9</v>
      </c>
      <c r="G64" s="34">
        <v>1.17</v>
      </c>
      <c r="H64" s="27">
        <v>0.5</v>
      </c>
      <c r="I64" s="73">
        <f t="shared" si="2"/>
        <v>42.7</v>
      </c>
      <c r="J64" s="27">
        <v>1</v>
      </c>
      <c r="K64" s="18">
        <f t="shared" si="3"/>
        <v>-0.5</v>
      </c>
    </row>
    <row r="65" spans="1:11" ht="13.5">
      <c r="A65" s="103" t="s">
        <v>32</v>
      </c>
      <c r="B65" s="98">
        <v>2.1</v>
      </c>
      <c r="C65" s="27">
        <v>0.6</v>
      </c>
      <c r="D65" s="27">
        <f t="shared" si="0"/>
        <v>28.6</v>
      </c>
      <c r="E65" s="27">
        <v>1.5</v>
      </c>
      <c r="F65" s="77">
        <f t="shared" si="1"/>
        <v>-0.9</v>
      </c>
      <c r="G65" s="34">
        <v>0.4</v>
      </c>
      <c r="H65" s="27">
        <v>0.1</v>
      </c>
      <c r="I65" s="73">
        <f t="shared" si="2"/>
        <v>25</v>
      </c>
      <c r="J65" s="27">
        <v>0.2</v>
      </c>
      <c r="K65" s="18">
        <f t="shared" si="3"/>
        <v>-0.1</v>
      </c>
    </row>
    <row r="66" spans="1:11" ht="13.5">
      <c r="A66" s="103" t="s">
        <v>74</v>
      </c>
      <c r="B66" s="98">
        <v>14.6</v>
      </c>
      <c r="C66" s="27">
        <v>12</v>
      </c>
      <c r="D66" s="27">
        <f t="shared" si="0"/>
        <v>82.2</v>
      </c>
      <c r="E66" s="27">
        <v>13.3</v>
      </c>
      <c r="F66" s="77">
        <f t="shared" si="1"/>
        <v>-1.3</v>
      </c>
      <c r="G66" s="34">
        <v>1.2</v>
      </c>
      <c r="H66" s="27">
        <v>0.7</v>
      </c>
      <c r="I66" s="27">
        <f t="shared" si="2"/>
        <v>58.3</v>
      </c>
      <c r="J66" s="27">
        <v>1</v>
      </c>
      <c r="K66" s="18">
        <f t="shared" si="3"/>
        <v>-0.3</v>
      </c>
    </row>
    <row r="67" spans="1:11" ht="13.5">
      <c r="A67" s="103" t="s">
        <v>33</v>
      </c>
      <c r="B67" s="98">
        <v>1.7</v>
      </c>
      <c r="C67" s="27">
        <v>2</v>
      </c>
      <c r="D67" s="27">
        <f t="shared" si="0"/>
        <v>117.6</v>
      </c>
      <c r="E67" s="27">
        <v>5</v>
      </c>
      <c r="F67" s="77">
        <f t="shared" si="1"/>
        <v>-3</v>
      </c>
      <c r="G67" s="34">
        <v>1.6</v>
      </c>
      <c r="H67" s="27">
        <v>1.6</v>
      </c>
      <c r="I67" s="27">
        <f t="shared" si="2"/>
        <v>100</v>
      </c>
      <c r="J67" s="27">
        <v>2</v>
      </c>
      <c r="K67" s="18">
        <f t="shared" si="3"/>
        <v>-0.4</v>
      </c>
    </row>
    <row r="68" spans="1:11" ht="13.5">
      <c r="A68" s="103" t="s">
        <v>34</v>
      </c>
      <c r="B68" s="98">
        <v>4.6</v>
      </c>
      <c r="C68" s="27">
        <v>2.5</v>
      </c>
      <c r="D68" s="73">
        <f t="shared" si="0"/>
        <v>54.3</v>
      </c>
      <c r="E68" s="27">
        <v>3.4</v>
      </c>
      <c r="F68" s="77">
        <f t="shared" si="1"/>
        <v>-0.9</v>
      </c>
      <c r="G68" s="34">
        <v>4.4</v>
      </c>
      <c r="H68" s="27">
        <v>0.9</v>
      </c>
      <c r="I68" s="27">
        <f t="shared" si="2"/>
        <v>20.5</v>
      </c>
      <c r="J68" s="27">
        <v>2.1</v>
      </c>
      <c r="K68" s="18">
        <f t="shared" si="3"/>
        <v>-1.2</v>
      </c>
    </row>
    <row r="69" spans="1:11" ht="13.5">
      <c r="A69" s="103" t="s">
        <v>35</v>
      </c>
      <c r="B69" s="98">
        <v>6</v>
      </c>
      <c r="C69" s="27">
        <v>3.8</v>
      </c>
      <c r="D69" s="27">
        <f t="shared" si="0"/>
        <v>63.3</v>
      </c>
      <c r="E69" s="27">
        <v>5.4</v>
      </c>
      <c r="F69" s="77">
        <f t="shared" si="1"/>
        <v>-1.6</v>
      </c>
      <c r="G69" s="25">
        <v>2.9</v>
      </c>
      <c r="H69" s="27">
        <v>2.3</v>
      </c>
      <c r="I69" s="27">
        <f t="shared" si="2"/>
        <v>79.3</v>
      </c>
      <c r="J69" s="27">
        <v>2</v>
      </c>
      <c r="K69" s="18">
        <f t="shared" si="3"/>
        <v>0.3</v>
      </c>
    </row>
    <row r="70" spans="1:11" s="7" customFormat="1" ht="13.5">
      <c r="A70" s="103" t="s">
        <v>36</v>
      </c>
      <c r="B70" s="98">
        <v>1</v>
      </c>
      <c r="C70" s="27">
        <v>0.6</v>
      </c>
      <c r="D70" s="73">
        <f t="shared" si="0"/>
        <v>60</v>
      </c>
      <c r="E70" s="27">
        <v>0.5</v>
      </c>
      <c r="F70" s="77">
        <f t="shared" si="1"/>
        <v>0.1</v>
      </c>
      <c r="G70" s="34">
        <v>7.8</v>
      </c>
      <c r="H70" s="27">
        <v>3.6</v>
      </c>
      <c r="I70" s="27">
        <f t="shared" si="2"/>
        <v>46.2</v>
      </c>
      <c r="J70" s="27">
        <v>1.1</v>
      </c>
      <c r="K70" s="18">
        <f t="shared" si="3"/>
        <v>2.5</v>
      </c>
    </row>
    <row r="71" spans="1:11" ht="13.5">
      <c r="A71" s="103" t="s">
        <v>37</v>
      </c>
      <c r="B71" s="98">
        <v>2</v>
      </c>
      <c r="C71" s="27">
        <v>1.4</v>
      </c>
      <c r="D71" s="27">
        <f t="shared" si="0"/>
        <v>70</v>
      </c>
      <c r="E71" s="27">
        <v>1.7</v>
      </c>
      <c r="F71" s="77">
        <f t="shared" si="1"/>
        <v>-0.3</v>
      </c>
      <c r="G71" s="34">
        <v>1.8</v>
      </c>
      <c r="H71" s="27">
        <v>0.8</v>
      </c>
      <c r="I71" s="73">
        <f t="shared" si="2"/>
        <v>44.4</v>
      </c>
      <c r="J71" s="27">
        <v>1.1</v>
      </c>
      <c r="K71" s="18">
        <f t="shared" si="3"/>
        <v>-0.3</v>
      </c>
    </row>
    <row r="72" spans="1:11" s="7" customFormat="1" ht="13.5">
      <c r="A72" s="102" t="s">
        <v>75</v>
      </c>
      <c r="B72" s="97">
        <v>35.555</v>
      </c>
      <c r="C72" s="26">
        <f>SUM(C73:C78)-C76-C77</f>
        <v>24.9</v>
      </c>
      <c r="D72" s="26">
        <f t="shared" si="0"/>
        <v>70</v>
      </c>
      <c r="E72" s="26">
        <v>26.8</v>
      </c>
      <c r="F72" s="79">
        <f t="shared" si="1"/>
        <v>-1.9</v>
      </c>
      <c r="G72" s="39">
        <v>5.6</v>
      </c>
      <c r="H72" s="26">
        <f>SUM(H73:H78)-H76-H77</f>
        <v>3.3</v>
      </c>
      <c r="I72" s="26">
        <f t="shared" si="2"/>
        <v>58.9</v>
      </c>
      <c r="J72" s="26">
        <v>3.6</v>
      </c>
      <c r="K72" s="16">
        <f t="shared" si="3"/>
        <v>-0.3</v>
      </c>
    </row>
    <row r="73" spans="1:11" ht="13.5">
      <c r="A73" s="103" t="s">
        <v>76</v>
      </c>
      <c r="B73" s="98">
        <v>4.3</v>
      </c>
      <c r="C73" s="27">
        <v>2.1</v>
      </c>
      <c r="D73" s="73">
        <f t="shared" si="0"/>
        <v>48.8</v>
      </c>
      <c r="E73" s="27">
        <v>3.1</v>
      </c>
      <c r="F73" s="77">
        <f t="shared" si="1"/>
        <v>-1</v>
      </c>
      <c r="G73" s="34">
        <v>1</v>
      </c>
      <c r="H73" s="27">
        <v>0.7</v>
      </c>
      <c r="I73" s="27">
        <f t="shared" si="2"/>
        <v>70</v>
      </c>
      <c r="J73" s="27">
        <v>0.6</v>
      </c>
      <c r="K73" s="18">
        <f t="shared" si="3"/>
        <v>0.1</v>
      </c>
    </row>
    <row r="74" spans="1:11" ht="13.5">
      <c r="A74" s="103" t="s">
        <v>38</v>
      </c>
      <c r="B74" s="98">
        <v>14.4</v>
      </c>
      <c r="C74" s="27">
        <v>10.2</v>
      </c>
      <c r="D74" s="27">
        <f aca="true" t="shared" si="4" ref="D74:D100">IF(C74&gt;0,C74/B74*100,"")</f>
        <v>70.8</v>
      </c>
      <c r="E74" s="27">
        <v>9.8</v>
      </c>
      <c r="F74" s="77">
        <f aca="true" t="shared" si="5" ref="F74:F107">C74-E74</f>
        <v>0.4</v>
      </c>
      <c r="G74" s="34">
        <v>1.6</v>
      </c>
      <c r="H74" s="27">
        <v>0.9</v>
      </c>
      <c r="I74" s="73">
        <f aca="true" t="shared" si="6" ref="I74:I100">IF(H74&gt;0,H74/G74*100,"")</f>
        <v>56.3</v>
      </c>
      <c r="J74" s="27">
        <v>1.1</v>
      </c>
      <c r="K74" s="18">
        <f aca="true" t="shared" si="7" ref="K74:K107">H74-J74</f>
        <v>-0.2</v>
      </c>
    </row>
    <row r="75" spans="1:11" ht="13.5">
      <c r="A75" s="103" t="s">
        <v>39</v>
      </c>
      <c r="B75" s="98">
        <v>9.7</v>
      </c>
      <c r="C75" s="27">
        <v>6.2</v>
      </c>
      <c r="D75" s="27">
        <f t="shared" si="4"/>
        <v>63.9</v>
      </c>
      <c r="E75" s="27">
        <v>7.5</v>
      </c>
      <c r="F75" s="77">
        <f t="shared" si="5"/>
        <v>-1.3</v>
      </c>
      <c r="G75" s="34">
        <v>1.5</v>
      </c>
      <c r="H75" s="27">
        <v>1</v>
      </c>
      <c r="I75" s="27">
        <f t="shared" si="6"/>
        <v>66.7</v>
      </c>
      <c r="J75" s="27">
        <v>1.165</v>
      </c>
      <c r="K75" s="18">
        <f t="shared" si="7"/>
        <v>-0.2</v>
      </c>
    </row>
    <row r="76" spans="1:11" s="7" customFormat="1" ht="13.5" hidden="1">
      <c r="A76" s="103" t="s">
        <v>120</v>
      </c>
      <c r="B76" s="98">
        <v>0</v>
      </c>
      <c r="C76" s="27"/>
      <c r="D76" s="73">
        <f t="shared" si="4"/>
      </c>
      <c r="E76" s="27"/>
      <c r="F76" s="77">
        <f t="shared" si="5"/>
        <v>0</v>
      </c>
      <c r="G76" s="25">
        <v>0</v>
      </c>
      <c r="H76" s="27"/>
      <c r="I76" s="73">
        <f t="shared" si="6"/>
      </c>
      <c r="J76" s="27"/>
      <c r="K76" s="18">
        <f t="shared" si="7"/>
        <v>0</v>
      </c>
    </row>
    <row r="77" spans="1:12" s="7" customFormat="1" ht="13.5" hidden="1">
      <c r="A77" s="103" t="s">
        <v>121</v>
      </c>
      <c r="B77" s="97">
        <v>0</v>
      </c>
      <c r="C77" s="26"/>
      <c r="D77" s="73">
        <f t="shared" si="4"/>
      </c>
      <c r="E77" s="26"/>
      <c r="F77" s="77">
        <f t="shared" si="5"/>
        <v>0</v>
      </c>
      <c r="G77" s="34">
        <v>0</v>
      </c>
      <c r="H77" s="27"/>
      <c r="I77" s="73">
        <f t="shared" si="6"/>
      </c>
      <c r="J77" s="41"/>
      <c r="K77" s="18">
        <f t="shared" si="7"/>
        <v>0</v>
      </c>
      <c r="L77" s="6"/>
    </row>
    <row r="78" spans="1:11" ht="13.5">
      <c r="A78" s="103" t="s">
        <v>40</v>
      </c>
      <c r="B78" s="98">
        <v>7.2</v>
      </c>
      <c r="C78" s="27">
        <v>6.4</v>
      </c>
      <c r="D78" s="27">
        <f t="shared" si="4"/>
        <v>88.9</v>
      </c>
      <c r="E78" s="27">
        <v>6.4</v>
      </c>
      <c r="F78" s="77">
        <f t="shared" si="5"/>
        <v>0</v>
      </c>
      <c r="G78" s="34">
        <v>1.5</v>
      </c>
      <c r="H78" s="27">
        <v>0.7</v>
      </c>
      <c r="I78" s="73">
        <f t="shared" si="6"/>
        <v>46.7</v>
      </c>
      <c r="J78" s="27">
        <v>0.7</v>
      </c>
      <c r="K78" s="18">
        <f t="shared" si="7"/>
        <v>0</v>
      </c>
    </row>
    <row r="79" spans="1:11" s="7" customFormat="1" ht="13.5">
      <c r="A79" s="102" t="s">
        <v>122</v>
      </c>
      <c r="B79" s="97">
        <v>43</v>
      </c>
      <c r="C79" s="26">
        <f>SUM(C80:C94)-C86-C87-C95-C89</f>
        <v>25</v>
      </c>
      <c r="D79" s="26">
        <f t="shared" si="4"/>
        <v>58.1</v>
      </c>
      <c r="E79" s="26">
        <v>30.7</v>
      </c>
      <c r="F79" s="79">
        <f t="shared" si="5"/>
        <v>-5.7</v>
      </c>
      <c r="G79" s="39">
        <v>10.3</v>
      </c>
      <c r="H79" s="26">
        <f>SUM(H80:H94)-H86-H87-H95-H89</f>
        <v>5</v>
      </c>
      <c r="I79" s="26">
        <f t="shared" si="6"/>
        <v>48.5</v>
      </c>
      <c r="J79" s="26">
        <v>5.7</v>
      </c>
      <c r="K79" s="16">
        <f t="shared" si="7"/>
        <v>-0.7</v>
      </c>
    </row>
    <row r="80" spans="1:11" ht="13.5" hidden="1">
      <c r="A80" s="103" t="s">
        <v>80</v>
      </c>
      <c r="B80" s="98">
        <v>0.12</v>
      </c>
      <c r="C80" s="27"/>
      <c r="D80" s="73">
        <f t="shared" si="4"/>
      </c>
      <c r="E80" s="27">
        <v>0.03</v>
      </c>
      <c r="F80" s="77">
        <f t="shared" si="5"/>
        <v>0</v>
      </c>
      <c r="G80" s="34">
        <v>0.08</v>
      </c>
      <c r="H80" s="27"/>
      <c r="I80" s="73">
        <f t="shared" si="6"/>
      </c>
      <c r="J80" s="27">
        <v>0.02</v>
      </c>
      <c r="K80" s="18">
        <f t="shared" si="7"/>
        <v>0</v>
      </c>
    </row>
    <row r="81" spans="1:11" ht="13.5" hidden="1">
      <c r="A81" s="103" t="s">
        <v>81</v>
      </c>
      <c r="B81" s="98">
        <v>2</v>
      </c>
      <c r="C81" s="27"/>
      <c r="D81" s="73">
        <f t="shared" si="4"/>
      </c>
      <c r="E81" s="27">
        <v>2.6</v>
      </c>
      <c r="F81" s="77">
        <f t="shared" si="5"/>
        <v>-2.6</v>
      </c>
      <c r="G81" s="34">
        <v>0.7</v>
      </c>
      <c r="H81" s="27"/>
      <c r="I81" s="73">
        <f t="shared" si="6"/>
      </c>
      <c r="J81" s="26">
        <v>0.3</v>
      </c>
      <c r="K81" s="18">
        <f t="shared" si="7"/>
        <v>-0.3</v>
      </c>
    </row>
    <row r="82" spans="1:11" ht="13.5" hidden="1">
      <c r="A82" s="103" t="s">
        <v>82</v>
      </c>
      <c r="B82" s="98">
        <v>0.6</v>
      </c>
      <c r="C82" s="27"/>
      <c r="D82" s="73">
        <f t="shared" si="4"/>
      </c>
      <c r="E82" s="27"/>
      <c r="F82" s="77">
        <f t="shared" si="5"/>
        <v>0</v>
      </c>
      <c r="G82" s="34">
        <v>0.1</v>
      </c>
      <c r="H82" s="27"/>
      <c r="I82" s="73">
        <f t="shared" si="6"/>
      </c>
      <c r="J82" s="27"/>
      <c r="K82" s="18">
        <f t="shared" si="7"/>
        <v>0</v>
      </c>
    </row>
    <row r="83" spans="1:11" ht="13.5">
      <c r="A83" s="103" t="s">
        <v>83</v>
      </c>
      <c r="B83" s="98">
        <v>0.8</v>
      </c>
      <c r="C83" s="27">
        <v>0.3</v>
      </c>
      <c r="D83" s="73">
        <f t="shared" si="4"/>
        <v>37.5</v>
      </c>
      <c r="E83" s="27">
        <v>0.7</v>
      </c>
      <c r="F83" s="77">
        <f t="shared" si="5"/>
        <v>-0.4</v>
      </c>
      <c r="G83" s="34">
        <v>0.4</v>
      </c>
      <c r="H83" s="27">
        <v>0.3</v>
      </c>
      <c r="I83" s="27">
        <f t="shared" si="6"/>
        <v>75</v>
      </c>
      <c r="J83" s="27">
        <v>0.4</v>
      </c>
      <c r="K83" s="18">
        <f t="shared" si="7"/>
        <v>-0.1</v>
      </c>
    </row>
    <row r="84" spans="1:11" ht="13.5">
      <c r="A84" s="103" t="s">
        <v>41</v>
      </c>
      <c r="B84" s="98">
        <v>6.4</v>
      </c>
      <c r="C84" s="27">
        <v>3.1</v>
      </c>
      <c r="D84" s="73">
        <f t="shared" si="4"/>
        <v>48.4</v>
      </c>
      <c r="E84" s="27">
        <v>5.4</v>
      </c>
      <c r="F84" s="77">
        <f t="shared" si="5"/>
        <v>-2.3</v>
      </c>
      <c r="G84" s="34">
        <v>1.9</v>
      </c>
      <c r="H84" s="27">
        <v>0.8</v>
      </c>
      <c r="I84" s="73">
        <f t="shared" si="6"/>
        <v>42.1</v>
      </c>
      <c r="J84" s="27">
        <v>0.8</v>
      </c>
      <c r="K84" s="18">
        <f t="shared" si="7"/>
        <v>0</v>
      </c>
    </row>
    <row r="85" spans="1:11" ht="13.5">
      <c r="A85" s="103" t="s">
        <v>42</v>
      </c>
      <c r="B85" s="34">
        <v>6.6</v>
      </c>
      <c r="C85" s="27">
        <v>3.9</v>
      </c>
      <c r="D85" s="73">
        <f t="shared" si="4"/>
        <v>59.1</v>
      </c>
      <c r="E85" s="27">
        <v>2.6</v>
      </c>
      <c r="F85" s="77">
        <f t="shared" si="5"/>
        <v>1.3</v>
      </c>
      <c r="G85" s="34">
        <v>1.4</v>
      </c>
      <c r="H85" s="27">
        <v>0.6</v>
      </c>
      <c r="I85" s="73">
        <f t="shared" si="6"/>
        <v>42.9</v>
      </c>
      <c r="J85" s="27">
        <v>0.4</v>
      </c>
      <c r="K85" s="18">
        <f t="shared" si="7"/>
        <v>0.2</v>
      </c>
    </row>
    <row r="86" spans="1:11" ht="13.5" hidden="1">
      <c r="A86" s="103" t="s">
        <v>123</v>
      </c>
      <c r="B86" s="34">
        <v>0</v>
      </c>
      <c r="C86" s="27"/>
      <c r="D86" s="73">
        <f t="shared" si="4"/>
      </c>
      <c r="E86" s="27"/>
      <c r="F86" s="77">
        <f t="shared" si="5"/>
        <v>0</v>
      </c>
      <c r="G86" s="34">
        <v>0</v>
      </c>
      <c r="H86" s="27"/>
      <c r="I86" s="73">
        <f t="shared" si="6"/>
      </c>
      <c r="J86" s="27"/>
      <c r="K86" s="18">
        <f t="shared" si="7"/>
        <v>0</v>
      </c>
    </row>
    <row r="87" spans="1:11" ht="13.5" hidden="1">
      <c r="A87" s="103" t="s">
        <v>124</v>
      </c>
      <c r="B87" s="34">
        <v>0</v>
      </c>
      <c r="C87" s="27"/>
      <c r="D87" s="73">
        <f t="shared" si="4"/>
      </c>
      <c r="E87" s="27"/>
      <c r="F87" s="77">
        <f t="shared" si="5"/>
        <v>0</v>
      </c>
      <c r="G87" s="34">
        <v>0</v>
      </c>
      <c r="H87" s="27"/>
      <c r="I87" s="73">
        <f t="shared" si="6"/>
      </c>
      <c r="J87" s="41"/>
      <c r="K87" s="18">
        <f t="shared" si="7"/>
        <v>0</v>
      </c>
    </row>
    <row r="88" spans="1:11" ht="13.5">
      <c r="A88" s="103" t="s">
        <v>43</v>
      </c>
      <c r="B88" s="34">
        <v>4.7</v>
      </c>
      <c r="C88" s="27">
        <v>2.8</v>
      </c>
      <c r="D88" s="73">
        <f t="shared" si="4"/>
        <v>59.6</v>
      </c>
      <c r="E88" s="27">
        <v>3.1</v>
      </c>
      <c r="F88" s="77">
        <f t="shared" si="5"/>
        <v>-0.3</v>
      </c>
      <c r="G88" s="34">
        <v>1</v>
      </c>
      <c r="H88" s="27">
        <v>0.7</v>
      </c>
      <c r="I88" s="27">
        <f t="shared" si="6"/>
        <v>70</v>
      </c>
      <c r="J88" s="27">
        <v>0.6</v>
      </c>
      <c r="K88" s="18">
        <f t="shared" si="7"/>
        <v>0.1</v>
      </c>
    </row>
    <row r="89" spans="1:11" ht="13.5" hidden="1">
      <c r="A89" s="103" t="s">
        <v>138</v>
      </c>
      <c r="B89" s="34">
        <v>0</v>
      </c>
      <c r="C89" s="27"/>
      <c r="D89" s="73">
        <f t="shared" si="4"/>
      </c>
      <c r="E89" s="27"/>
      <c r="F89" s="77">
        <f t="shared" si="5"/>
        <v>0</v>
      </c>
      <c r="G89" s="34">
        <v>0</v>
      </c>
      <c r="H89" s="27"/>
      <c r="I89" s="73">
        <f t="shared" si="6"/>
      </c>
      <c r="J89" s="27"/>
      <c r="K89" s="18">
        <f t="shared" si="7"/>
        <v>0</v>
      </c>
    </row>
    <row r="90" spans="1:11" ht="13.5">
      <c r="A90" s="103" t="s">
        <v>44</v>
      </c>
      <c r="B90" s="34">
        <v>9</v>
      </c>
      <c r="C90" s="27">
        <v>6.5</v>
      </c>
      <c r="D90" s="27">
        <f t="shared" si="4"/>
        <v>72.2</v>
      </c>
      <c r="E90" s="27">
        <v>6.6</v>
      </c>
      <c r="F90" s="77">
        <f t="shared" si="5"/>
        <v>-0.1</v>
      </c>
      <c r="G90" s="34">
        <v>1.6</v>
      </c>
      <c r="H90" s="27">
        <v>0.9</v>
      </c>
      <c r="I90" s="73">
        <f t="shared" si="6"/>
        <v>56.3</v>
      </c>
      <c r="J90" s="27">
        <v>1.2</v>
      </c>
      <c r="K90" s="18">
        <f t="shared" si="7"/>
        <v>-0.3</v>
      </c>
    </row>
    <row r="91" spans="1:11" ht="13.5">
      <c r="A91" s="103" t="s">
        <v>45</v>
      </c>
      <c r="B91" s="34">
        <v>4.1</v>
      </c>
      <c r="C91" s="27">
        <v>2.7</v>
      </c>
      <c r="D91" s="27">
        <f t="shared" si="4"/>
        <v>65.9</v>
      </c>
      <c r="E91" s="27">
        <v>2.8</v>
      </c>
      <c r="F91" s="77">
        <f t="shared" si="5"/>
        <v>-0.1</v>
      </c>
      <c r="G91" s="34">
        <v>0.7</v>
      </c>
      <c r="H91" s="27">
        <v>0.4</v>
      </c>
      <c r="I91" s="73">
        <f t="shared" si="6"/>
        <v>57.1</v>
      </c>
      <c r="J91" s="27">
        <v>0.5</v>
      </c>
      <c r="K91" s="18">
        <f t="shared" si="7"/>
        <v>-0.1</v>
      </c>
    </row>
    <row r="92" spans="1:11" ht="13.5">
      <c r="A92" s="103" t="s">
        <v>46</v>
      </c>
      <c r="B92" s="34">
        <v>6</v>
      </c>
      <c r="C92" s="27">
        <v>4.5</v>
      </c>
      <c r="D92" s="27">
        <f t="shared" si="4"/>
        <v>75</v>
      </c>
      <c r="E92" s="27">
        <v>6</v>
      </c>
      <c r="F92" s="77">
        <f t="shared" si="5"/>
        <v>-1.5</v>
      </c>
      <c r="G92" s="34">
        <v>1.6</v>
      </c>
      <c r="H92" s="27">
        <v>1</v>
      </c>
      <c r="I92" s="27">
        <f t="shared" si="6"/>
        <v>62.5</v>
      </c>
      <c r="J92" s="27">
        <v>1.3</v>
      </c>
      <c r="K92" s="18">
        <f t="shared" si="7"/>
        <v>-0.3</v>
      </c>
    </row>
    <row r="93" spans="1:11" s="7" customFormat="1" ht="13.5">
      <c r="A93" s="103" t="s">
        <v>47</v>
      </c>
      <c r="B93" s="25">
        <v>1.85</v>
      </c>
      <c r="C93" s="27">
        <v>0.8</v>
      </c>
      <c r="D93" s="73">
        <f t="shared" si="4"/>
        <v>43.2</v>
      </c>
      <c r="E93" s="27">
        <v>0.7</v>
      </c>
      <c r="F93" s="77">
        <f t="shared" si="5"/>
        <v>0.1</v>
      </c>
      <c r="G93" s="25">
        <v>0.51</v>
      </c>
      <c r="H93" s="27">
        <v>0.3</v>
      </c>
      <c r="I93" s="73">
        <f t="shared" si="6"/>
        <v>58.8</v>
      </c>
      <c r="J93" s="27">
        <v>0.2</v>
      </c>
      <c r="K93" s="18">
        <f t="shared" si="7"/>
        <v>0.1</v>
      </c>
    </row>
    <row r="94" spans="1:11" ht="13.5">
      <c r="A94" s="103" t="s">
        <v>107</v>
      </c>
      <c r="B94" s="34">
        <v>0.8</v>
      </c>
      <c r="C94" s="27">
        <v>0.4</v>
      </c>
      <c r="D94" s="73">
        <f t="shared" si="4"/>
        <v>50</v>
      </c>
      <c r="E94" s="27">
        <v>0.2</v>
      </c>
      <c r="F94" s="77">
        <f t="shared" si="5"/>
        <v>0.2</v>
      </c>
      <c r="G94" s="34">
        <v>0.3</v>
      </c>
      <c r="H94" s="41">
        <v>0.02</v>
      </c>
      <c r="I94" s="73">
        <f t="shared" si="6"/>
        <v>6.7</v>
      </c>
      <c r="J94" s="27"/>
      <c r="K94" s="18">
        <f t="shared" si="7"/>
        <v>0</v>
      </c>
    </row>
    <row r="95" spans="1:11" ht="13.5" hidden="1">
      <c r="A95" s="103" t="s">
        <v>125</v>
      </c>
      <c r="B95" s="34">
        <v>0</v>
      </c>
      <c r="C95" s="27"/>
      <c r="D95" s="73">
        <f t="shared" si="4"/>
      </c>
      <c r="E95" s="27"/>
      <c r="F95" s="77">
        <f t="shared" si="5"/>
        <v>0</v>
      </c>
      <c r="G95" s="34">
        <v>0</v>
      </c>
      <c r="H95" s="27"/>
      <c r="I95" s="73">
        <f t="shared" si="6"/>
      </c>
      <c r="J95" s="27"/>
      <c r="K95" s="18">
        <f t="shared" si="7"/>
        <v>0</v>
      </c>
    </row>
    <row r="96" spans="1:11" s="7" customFormat="1" ht="13.5">
      <c r="A96" s="102" t="s">
        <v>48</v>
      </c>
      <c r="B96" s="39">
        <v>17.2</v>
      </c>
      <c r="C96" s="26">
        <f>SUM(C97:C105)-C102</f>
        <v>6.9</v>
      </c>
      <c r="D96" s="26">
        <f>IF(C96&gt;0,C96/B96*100,"")</f>
        <v>40.1</v>
      </c>
      <c r="E96" s="26">
        <v>5.8</v>
      </c>
      <c r="F96" s="79">
        <f t="shared" si="5"/>
        <v>1.1</v>
      </c>
      <c r="G96" s="39">
        <v>7.4</v>
      </c>
      <c r="H96" s="26">
        <f>SUM(H97:H105)-H102</f>
        <v>2.5</v>
      </c>
      <c r="I96" s="26">
        <f t="shared" si="6"/>
        <v>33.8</v>
      </c>
      <c r="J96" s="26">
        <v>2.3</v>
      </c>
      <c r="K96" s="16">
        <f t="shared" si="7"/>
        <v>0.2</v>
      </c>
    </row>
    <row r="97" spans="1:11" ht="13.5" hidden="1">
      <c r="A97" s="103" t="s">
        <v>88</v>
      </c>
      <c r="B97" s="34">
        <v>2.7</v>
      </c>
      <c r="C97" s="27"/>
      <c r="D97" s="73">
        <f t="shared" si="4"/>
      </c>
      <c r="E97" s="27"/>
      <c r="F97" s="77">
        <f t="shared" si="5"/>
        <v>0</v>
      </c>
      <c r="G97" s="34">
        <v>0.8</v>
      </c>
      <c r="H97" s="27"/>
      <c r="I97" s="73">
        <f t="shared" si="6"/>
      </c>
      <c r="J97" s="27"/>
      <c r="K97" s="18">
        <f t="shared" si="7"/>
        <v>0</v>
      </c>
    </row>
    <row r="98" spans="1:11" ht="13.5">
      <c r="A98" s="103" t="s">
        <v>49</v>
      </c>
      <c r="B98" s="34">
        <v>5</v>
      </c>
      <c r="C98" s="27">
        <v>3.2</v>
      </c>
      <c r="D98" s="27">
        <f t="shared" si="4"/>
        <v>64</v>
      </c>
      <c r="E98" s="27">
        <v>3</v>
      </c>
      <c r="F98" s="77">
        <f t="shared" si="5"/>
        <v>0.2</v>
      </c>
      <c r="G98" s="34">
        <v>3.3</v>
      </c>
      <c r="H98" s="27">
        <v>2.1</v>
      </c>
      <c r="I98" s="27">
        <f t="shared" si="6"/>
        <v>63.6</v>
      </c>
      <c r="J98" s="27">
        <v>1.8</v>
      </c>
      <c r="K98" s="18">
        <f t="shared" si="7"/>
        <v>0.3</v>
      </c>
    </row>
    <row r="99" spans="1:11" ht="13.5">
      <c r="A99" s="103" t="s">
        <v>50</v>
      </c>
      <c r="B99" s="34">
        <v>1.4</v>
      </c>
      <c r="C99" s="27">
        <v>0.6</v>
      </c>
      <c r="D99" s="73">
        <f t="shared" si="4"/>
        <v>42.9</v>
      </c>
      <c r="E99" s="27">
        <v>0.5</v>
      </c>
      <c r="F99" s="77">
        <f t="shared" si="5"/>
        <v>0.1</v>
      </c>
      <c r="G99" s="34">
        <v>0.7</v>
      </c>
      <c r="H99" s="27"/>
      <c r="I99" s="73">
        <f t="shared" si="6"/>
      </c>
      <c r="J99" s="27">
        <v>0.2</v>
      </c>
      <c r="K99" s="18">
        <f t="shared" si="7"/>
        <v>-0.2</v>
      </c>
    </row>
    <row r="100" spans="1:11" ht="13.5">
      <c r="A100" s="103" t="s">
        <v>51</v>
      </c>
      <c r="B100" s="34">
        <v>3</v>
      </c>
      <c r="C100" s="27">
        <v>1.5</v>
      </c>
      <c r="D100" s="73">
        <f t="shared" si="4"/>
        <v>50</v>
      </c>
      <c r="E100" s="27">
        <v>1.9</v>
      </c>
      <c r="F100" s="77">
        <f t="shared" si="5"/>
        <v>-0.4</v>
      </c>
      <c r="G100" s="34">
        <v>0.7</v>
      </c>
      <c r="H100" s="41">
        <v>0.14</v>
      </c>
      <c r="I100" s="73">
        <f t="shared" si="6"/>
        <v>20</v>
      </c>
      <c r="J100" s="27">
        <v>0.33</v>
      </c>
      <c r="K100" s="18">
        <f t="shared" si="7"/>
        <v>-0.2</v>
      </c>
    </row>
    <row r="101" spans="1:11" ht="13.5" hidden="1">
      <c r="A101" s="12" t="s">
        <v>52</v>
      </c>
      <c r="B101" s="34">
        <v>0.8</v>
      </c>
      <c r="C101" s="27"/>
      <c r="D101" s="17">
        <v>0</v>
      </c>
      <c r="E101" s="27"/>
      <c r="F101" s="77">
        <f t="shared" si="5"/>
        <v>0</v>
      </c>
      <c r="G101" s="34">
        <v>0.3</v>
      </c>
      <c r="H101" s="27"/>
      <c r="I101" s="17">
        <v>0</v>
      </c>
      <c r="J101" s="27"/>
      <c r="K101" s="18">
        <f t="shared" si="7"/>
        <v>0</v>
      </c>
    </row>
    <row r="102" spans="1:11" ht="13.5" hidden="1">
      <c r="A102" s="12" t="s">
        <v>126</v>
      </c>
      <c r="B102" s="34">
        <v>0</v>
      </c>
      <c r="C102" s="27"/>
      <c r="D102" s="17">
        <v>0</v>
      </c>
      <c r="E102" s="27"/>
      <c r="F102" s="77">
        <f t="shared" si="5"/>
        <v>0</v>
      </c>
      <c r="G102" s="34">
        <v>0</v>
      </c>
      <c r="H102" s="27"/>
      <c r="I102" s="17">
        <v>0</v>
      </c>
      <c r="J102" s="41"/>
      <c r="K102" s="18">
        <f t="shared" si="7"/>
        <v>0</v>
      </c>
    </row>
    <row r="103" spans="1:11" ht="13.5" hidden="1">
      <c r="A103" s="12" t="s">
        <v>53</v>
      </c>
      <c r="B103" s="34">
        <v>0.4</v>
      </c>
      <c r="C103" s="27"/>
      <c r="D103" s="17">
        <v>0</v>
      </c>
      <c r="E103" s="27"/>
      <c r="F103" s="77">
        <f t="shared" si="5"/>
        <v>0</v>
      </c>
      <c r="G103" s="34">
        <v>0.1</v>
      </c>
      <c r="H103" s="27"/>
      <c r="I103" s="17">
        <v>0</v>
      </c>
      <c r="J103" s="27"/>
      <c r="K103" s="18">
        <f t="shared" si="7"/>
        <v>0</v>
      </c>
    </row>
    <row r="104" spans="1:11" ht="13.5">
      <c r="A104" s="12" t="s">
        <v>54</v>
      </c>
      <c r="B104" s="35">
        <v>2.3</v>
      </c>
      <c r="C104" s="36">
        <v>1.2</v>
      </c>
      <c r="D104" s="17">
        <v>0</v>
      </c>
      <c r="E104" s="17"/>
      <c r="F104" s="77">
        <f t="shared" si="5"/>
        <v>1.2</v>
      </c>
      <c r="G104" s="35">
        <v>0.8</v>
      </c>
      <c r="H104" s="36">
        <v>0.3</v>
      </c>
      <c r="I104" s="17">
        <v>0</v>
      </c>
      <c r="J104" s="17"/>
      <c r="K104" s="18">
        <f t="shared" si="7"/>
        <v>0.3</v>
      </c>
    </row>
    <row r="105" spans="1:11" s="5" customFormat="1" ht="13.5">
      <c r="A105" s="161" t="s">
        <v>90</v>
      </c>
      <c r="B105" s="162">
        <v>1.6</v>
      </c>
      <c r="C105" s="162">
        <v>0.4</v>
      </c>
      <c r="D105" s="162"/>
      <c r="E105" s="163">
        <v>0.4</v>
      </c>
      <c r="F105" s="164">
        <f t="shared" si="5"/>
        <v>0</v>
      </c>
      <c r="G105" s="162">
        <v>0.7</v>
      </c>
      <c r="H105" s="162"/>
      <c r="I105" s="162"/>
      <c r="J105" s="162"/>
      <c r="K105" s="108">
        <f t="shared" si="7"/>
        <v>0</v>
      </c>
    </row>
    <row r="106" spans="5:11" s="5" customFormat="1" ht="13.5" hidden="1">
      <c r="E106" s="45"/>
      <c r="F106" s="160">
        <f t="shared" si="5"/>
        <v>0</v>
      </c>
      <c r="K106" s="159">
        <f t="shared" si="7"/>
        <v>0</v>
      </c>
    </row>
    <row r="107" spans="5:11" s="5" customFormat="1" ht="13.5" hidden="1">
      <c r="E107" s="45"/>
      <c r="F107" s="77">
        <f t="shared" si="5"/>
        <v>0</v>
      </c>
      <c r="K107" s="18">
        <f t="shared" si="7"/>
        <v>0</v>
      </c>
    </row>
    <row r="108" s="5" customFormat="1" ht="13.5" hidden="1">
      <c r="E108" s="45"/>
    </row>
    <row r="109" s="5" customFormat="1" ht="13.5" hidden="1">
      <c r="E109" s="45"/>
    </row>
    <row r="110" s="5" customFormat="1" ht="13.5">
      <c r="E110" s="45"/>
    </row>
    <row r="111" s="5" customFormat="1" ht="13.5">
      <c r="E111" s="45"/>
    </row>
    <row r="112" s="5" customFormat="1" ht="13.5">
      <c r="E112" s="45"/>
    </row>
    <row r="113" s="5" customFormat="1" ht="13.5">
      <c r="E113" s="45"/>
    </row>
    <row r="114" s="5" customFormat="1" ht="13.5">
      <c r="E114" s="45"/>
    </row>
    <row r="115" s="5" customFormat="1" ht="13.5">
      <c r="E115" s="45"/>
    </row>
    <row r="116" s="5" customFormat="1" ht="13.5">
      <c r="E116" s="45"/>
    </row>
    <row r="117" s="5" customFormat="1" ht="13.5">
      <c r="E117" s="45"/>
    </row>
    <row r="118" spans="3:5" s="5" customFormat="1" ht="15">
      <c r="C118" s="133"/>
      <c r="E118" s="45"/>
    </row>
    <row r="119" s="5" customFormat="1" ht="13.5">
      <c r="E119" s="45"/>
    </row>
    <row r="120" spans="3:5" s="5" customFormat="1" ht="15">
      <c r="C120" s="134"/>
      <c r="E120" s="45"/>
    </row>
    <row r="121" s="5" customFormat="1" ht="13.5">
      <c r="E121" s="45"/>
    </row>
    <row r="122" s="5" customFormat="1" ht="13.5">
      <c r="E122" s="45"/>
    </row>
    <row r="123" s="5" customFormat="1" ht="13.5">
      <c r="E123" s="45"/>
    </row>
    <row r="124" s="5" customFormat="1" ht="13.5">
      <c r="E124" s="45"/>
    </row>
    <row r="125" s="5" customFormat="1" ht="13.5">
      <c r="E125" s="45"/>
    </row>
    <row r="126" s="5" customFormat="1" ht="13.5">
      <c r="E126" s="45"/>
    </row>
    <row r="127" s="5" customFormat="1" ht="13.5">
      <c r="E127" s="45"/>
    </row>
    <row r="128" s="5" customFormat="1" ht="13.5">
      <c r="E128" s="45"/>
    </row>
    <row r="129" s="5" customFormat="1" ht="13.5">
      <c r="E129" s="45"/>
    </row>
    <row r="130" s="5" customFormat="1" ht="13.5">
      <c r="E130" s="45"/>
    </row>
    <row r="131" s="5" customFormat="1" ht="13.5">
      <c r="E131" s="45"/>
    </row>
    <row r="132" s="5" customFormat="1" ht="13.5">
      <c r="E132" s="45"/>
    </row>
    <row r="133" s="5" customFormat="1" ht="13.5">
      <c r="E133" s="45"/>
    </row>
    <row r="134" s="5" customFormat="1" ht="13.5">
      <c r="E134" s="45"/>
    </row>
    <row r="135" s="5" customFormat="1" ht="13.5">
      <c r="E135" s="45"/>
    </row>
    <row r="136" s="5" customFormat="1" ht="13.5">
      <c r="E136" s="45"/>
    </row>
    <row r="137" s="5" customFormat="1" ht="13.5">
      <c r="E137" s="45"/>
    </row>
    <row r="138" s="5" customFormat="1" ht="13.5">
      <c r="E138" s="45"/>
    </row>
    <row r="139" s="5" customFormat="1" ht="13.5">
      <c r="E139" s="45"/>
    </row>
    <row r="140" s="5" customFormat="1" ht="13.5">
      <c r="E140" s="45"/>
    </row>
    <row r="141" s="5" customFormat="1" ht="13.5">
      <c r="E141" s="45"/>
    </row>
    <row r="142" s="5" customFormat="1" ht="13.5">
      <c r="E142" s="45"/>
    </row>
    <row r="143" s="5" customFormat="1" ht="13.5">
      <c r="E143" s="45"/>
    </row>
    <row r="144" s="5" customFormat="1" ht="13.5">
      <c r="E144" s="45"/>
    </row>
    <row r="145" s="5" customFormat="1" ht="13.5">
      <c r="E145" s="45"/>
    </row>
    <row r="146" s="5" customFormat="1" ht="13.5">
      <c r="E146" s="45"/>
    </row>
    <row r="147" s="5" customFormat="1" ht="13.5">
      <c r="E147" s="45"/>
    </row>
    <row r="148" s="5" customFormat="1" ht="13.5">
      <c r="E148" s="45"/>
    </row>
    <row r="149" s="5" customFormat="1" ht="13.5">
      <c r="E149" s="45"/>
    </row>
    <row r="150" s="5" customFormat="1" ht="13.5">
      <c r="E150" s="45"/>
    </row>
    <row r="151" s="5" customFormat="1" ht="13.5">
      <c r="E151" s="45"/>
    </row>
    <row r="152" s="5" customFormat="1" ht="13.5">
      <c r="E152" s="45"/>
    </row>
    <row r="153" s="5" customFormat="1" ht="13.5">
      <c r="E153" s="45"/>
    </row>
    <row r="154" s="5" customFormat="1" ht="13.5">
      <c r="E154" s="45"/>
    </row>
    <row r="155" s="5" customFormat="1" ht="13.5">
      <c r="E155" s="45"/>
    </row>
    <row r="156" s="5" customFormat="1" ht="13.5">
      <c r="E156" s="45"/>
    </row>
    <row r="157" s="5" customFormat="1" ht="13.5">
      <c r="E157" s="45"/>
    </row>
    <row r="158" s="5" customFormat="1" ht="13.5">
      <c r="E158" s="45"/>
    </row>
    <row r="159" s="5" customFormat="1" ht="13.5">
      <c r="E159" s="45"/>
    </row>
    <row r="160" s="5" customFormat="1" ht="13.5">
      <c r="E160" s="45"/>
    </row>
    <row r="161" s="5" customFormat="1" ht="13.5">
      <c r="E161" s="45"/>
    </row>
    <row r="162" s="5" customFormat="1" ht="13.5">
      <c r="E162" s="45"/>
    </row>
    <row r="163" s="5" customFormat="1" ht="13.5">
      <c r="E163" s="45"/>
    </row>
    <row r="164" s="5" customFormat="1" ht="13.5">
      <c r="E164" s="45"/>
    </row>
    <row r="165" s="5" customFormat="1" ht="13.5">
      <c r="E165" s="45"/>
    </row>
    <row r="166" s="5" customFormat="1" ht="13.5">
      <c r="E166" s="45"/>
    </row>
    <row r="167" s="5" customFormat="1" ht="13.5">
      <c r="E167" s="45"/>
    </row>
    <row r="168" s="5" customFormat="1" ht="13.5">
      <c r="E168" s="45"/>
    </row>
    <row r="169" s="5" customFormat="1" ht="13.5">
      <c r="E169" s="45"/>
    </row>
    <row r="170" s="5" customFormat="1" ht="13.5">
      <c r="E170" s="45"/>
    </row>
    <row r="171" s="5" customFormat="1" ht="13.5">
      <c r="E171" s="45"/>
    </row>
    <row r="172" s="5" customFormat="1" ht="13.5">
      <c r="E172" s="45"/>
    </row>
    <row r="173" s="5" customFormat="1" ht="13.5">
      <c r="E173" s="45"/>
    </row>
    <row r="174" s="5" customFormat="1" ht="13.5">
      <c r="E174" s="45"/>
    </row>
    <row r="175" s="5" customFormat="1" ht="13.5">
      <c r="E175" s="45"/>
    </row>
    <row r="176" s="5" customFormat="1" ht="13.5">
      <c r="E176" s="45"/>
    </row>
    <row r="177" s="5" customFormat="1" ht="13.5">
      <c r="A177" s="46"/>
    </row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>
      <c r="E242" s="45"/>
    </row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  <row r="609" s="5" customFormat="1" ht="13.5"/>
    <row r="610" s="5" customFormat="1" ht="13.5"/>
    <row r="611" s="5" customFormat="1" ht="13.5"/>
    <row r="612" s="5" customFormat="1" ht="13.5"/>
    <row r="613" s="5" customFormat="1" ht="13.5"/>
    <row r="614" s="5" customFormat="1" ht="13.5"/>
    <row r="615" s="5" customFormat="1" ht="13.5"/>
    <row r="616" s="5" customFormat="1" ht="13.5"/>
    <row r="617" s="5" customFormat="1" ht="13.5"/>
    <row r="618" s="5" customFormat="1" ht="13.5"/>
    <row r="619" s="5" customFormat="1" ht="13.5"/>
    <row r="620" s="5" customFormat="1" ht="13.5"/>
    <row r="621" s="5" customFormat="1" ht="13.5"/>
    <row r="622" s="5" customFormat="1" ht="13.5"/>
    <row r="623" s="5" customFormat="1" ht="13.5"/>
    <row r="624" s="5" customFormat="1" ht="13.5"/>
    <row r="625" s="5" customFormat="1" ht="13.5"/>
    <row r="626" s="5" customFormat="1" ht="13.5"/>
    <row r="627" s="5" customFormat="1" ht="13.5"/>
    <row r="628" s="5" customFormat="1" ht="13.5"/>
    <row r="629" s="5" customFormat="1" ht="13.5"/>
    <row r="630" s="5" customFormat="1" ht="13.5"/>
    <row r="631" s="5" customFormat="1" ht="13.5"/>
    <row r="632" s="5" customFormat="1" ht="13.5"/>
    <row r="633" s="5" customFormat="1" ht="13.5"/>
    <row r="634" s="5" customFormat="1" ht="13.5"/>
    <row r="635" s="5" customFormat="1" ht="13.5"/>
    <row r="636" s="5" customFormat="1" ht="13.5"/>
    <row r="637" s="5" customFormat="1" ht="13.5"/>
    <row r="638" s="5" customFormat="1" ht="13.5"/>
    <row r="639" s="5" customFormat="1" ht="13.5"/>
    <row r="640" s="5" customFormat="1" ht="13.5"/>
    <row r="641" s="5" customFormat="1" ht="13.5"/>
    <row r="642" s="5" customFormat="1" ht="13.5"/>
    <row r="643" s="5" customFormat="1" ht="13.5"/>
    <row r="644" s="5" customFormat="1" ht="13.5"/>
    <row r="645" s="5" customFormat="1" ht="13.5"/>
    <row r="646" s="5" customFormat="1" ht="13.5"/>
    <row r="647" s="5" customFormat="1" ht="13.5"/>
    <row r="648" s="5" customFormat="1" ht="13.5"/>
    <row r="649" s="5" customFormat="1" ht="13.5"/>
    <row r="650" s="5" customFormat="1" ht="13.5"/>
    <row r="651" s="5" customFormat="1" ht="13.5"/>
    <row r="652" s="5" customFormat="1" ht="13.5"/>
    <row r="653" s="5" customFormat="1" ht="13.5"/>
    <row r="654" s="5" customFormat="1" ht="13.5"/>
    <row r="655" s="5" customFormat="1" ht="13.5"/>
    <row r="656" s="5" customFormat="1" ht="13.5"/>
    <row r="657" s="5" customFormat="1" ht="13.5"/>
    <row r="658" s="5" customFormat="1" ht="13.5"/>
    <row r="659" s="5" customFormat="1" ht="13.5"/>
    <row r="660" s="5" customFormat="1" ht="13.5"/>
    <row r="661" s="5" customFormat="1" ht="13.5"/>
    <row r="662" s="5" customFormat="1" ht="13.5"/>
    <row r="663" s="5" customFormat="1" ht="13.5"/>
    <row r="664" s="5" customFormat="1" ht="13.5"/>
    <row r="665" s="5" customFormat="1" ht="13.5"/>
    <row r="666" s="5" customFormat="1" ht="13.5"/>
    <row r="667" s="5" customFormat="1" ht="13.5"/>
    <row r="668" s="5" customFormat="1" ht="13.5"/>
    <row r="669" s="5" customFormat="1" ht="13.5"/>
    <row r="670" s="5" customFormat="1" ht="13.5"/>
    <row r="671" s="5" customFormat="1" ht="13.5"/>
    <row r="672" s="5" customFormat="1" ht="13.5"/>
    <row r="673" s="5" customFormat="1" ht="13.5"/>
    <row r="674" s="5" customFormat="1" ht="13.5"/>
    <row r="675" s="5" customFormat="1" ht="13.5"/>
    <row r="676" s="5" customFormat="1" ht="13.5"/>
    <row r="677" s="5" customFormat="1" ht="13.5"/>
    <row r="678" s="5" customFormat="1" ht="13.5"/>
    <row r="679" s="5" customFormat="1" ht="13.5"/>
    <row r="680" s="5" customFormat="1" ht="13.5"/>
    <row r="681" s="5" customFormat="1" ht="13.5"/>
    <row r="682" s="5" customFormat="1" ht="13.5"/>
    <row r="683" s="5" customFormat="1" ht="13.5"/>
    <row r="684" s="5" customFormat="1" ht="13.5"/>
    <row r="685" s="5" customFormat="1" ht="13.5"/>
    <row r="686" s="5" customFormat="1" ht="13.5"/>
    <row r="687" s="5" customFormat="1" ht="13.5"/>
    <row r="688" s="5" customFormat="1" ht="13.5"/>
    <row r="689" s="5" customFormat="1" ht="13.5"/>
    <row r="690" s="5" customFormat="1" ht="13.5"/>
    <row r="691" s="5" customFormat="1" ht="13.5"/>
    <row r="692" s="5" customFormat="1" ht="13.5"/>
    <row r="693" s="5" customFormat="1" ht="13.5"/>
    <row r="694" s="5" customFormat="1" ht="13.5"/>
    <row r="695" s="5" customFormat="1" ht="13.5"/>
    <row r="696" s="5" customFormat="1" ht="13.5"/>
    <row r="697" s="5" customFormat="1" ht="13.5"/>
    <row r="698" s="5" customFormat="1" ht="13.5"/>
    <row r="699" s="5" customFormat="1" ht="13.5"/>
    <row r="700" s="5" customFormat="1" ht="13.5"/>
    <row r="701" s="5" customFormat="1" ht="13.5"/>
    <row r="702" s="5" customFormat="1" ht="13.5"/>
    <row r="703" s="5" customFormat="1" ht="13.5"/>
    <row r="704" s="5" customFormat="1" ht="13.5"/>
    <row r="705" s="5" customFormat="1" ht="13.5"/>
    <row r="706" s="5" customFormat="1" ht="13.5"/>
    <row r="707" s="5" customFormat="1" ht="13.5"/>
    <row r="708" s="5" customFormat="1" ht="13.5"/>
    <row r="709" s="5" customFormat="1" ht="13.5"/>
    <row r="710" s="5" customFormat="1" ht="13.5"/>
    <row r="711" s="5" customFormat="1" ht="13.5"/>
    <row r="712" s="5" customFormat="1" ht="13.5"/>
    <row r="713" s="5" customFormat="1" ht="13.5"/>
    <row r="714" s="5" customFormat="1" ht="13.5"/>
    <row r="715" s="5" customFormat="1" ht="13.5"/>
    <row r="716" s="5" customFormat="1" ht="13.5"/>
    <row r="717" s="5" customFormat="1" ht="13.5"/>
    <row r="718" s="5" customFormat="1" ht="13.5"/>
    <row r="719" s="5" customFormat="1" ht="13.5"/>
    <row r="720" s="5" customFormat="1" ht="13.5"/>
    <row r="721" s="5" customFormat="1" ht="13.5"/>
    <row r="722" s="5" customFormat="1" ht="13.5"/>
    <row r="723" s="5" customFormat="1" ht="13.5"/>
    <row r="724" s="5" customFormat="1" ht="13.5"/>
    <row r="725" s="5" customFormat="1" ht="13.5"/>
    <row r="726" s="5" customFormat="1" ht="13.5"/>
    <row r="727" s="5" customFormat="1" ht="13.5"/>
    <row r="728" s="5" customFormat="1" ht="13.5"/>
    <row r="729" s="5" customFormat="1" ht="13.5"/>
    <row r="730" s="5" customFormat="1" ht="13.5"/>
    <row r="731" s="5" customFormat="1" ht="13.5"/>
    <row r="732" s="5" customFormat="1" ht="13.5"/>
    <row r="733" s="5" customFormat="1" ht="13.5"/>
    <row r="734" s="5" customFormat="1" ht="13.5"/>
    <row r="735" s="5" customFormat="1" ht="13.5"/>
    <row r="736" s="5" customFormat="1" ht="13.5"/>
    <row r="737" s="5" customFormat="1" ht="13.5"/>
    <row r="738" s="5" customFormat="1" ht="13.5"/>
    <row r="739" s="5" customFormat="1" ht="13.5"/>
    <row r="740" s="5" customFormat="1" ht="13.5"/>
    <row r="741" s="5" customFormat="1" ht="13.5"/>
    <row r="742" s="5" customFormat="1" ht="13.5"/>
    <row r="743" s="5" customFormat="1" ht="13.5"/>
    <row r="744" s="5" customFormat="1" ht="13.5"/>
    <row r="745" s="5" customFormat="1" ht="13.5"/>
    <row r="746" s="5" customFormat="1" ht="13.5"/>
    <row r="747" s="5" customFormat="1" ht="13.5"/>
    <row r="748" s="5" customFormat="1" ht="13.5"/>
    <row r="749" s="5" customFormat="1" ht="13.5"/>
    <row r="750" s="5" customFormat="1" ht="13.5"/>
    <row r="751" s="5" customFormat="1" ht="13.5"/>
    <row r="752" s="5" customFormat="1" ht="13.5"/>
    <row r="753" s="5" customFormat="1" ht="13.5"/>
    <row r="754" s="5" customFormat="1" ht="13.5"/>
    <row r="755" s="5" customFormat="1" ht="13.5"/>
    <row r="756" s="5" customFormat="1" ht="13.5"/>
    <row r="757" s="5" customFormat="1" ht="13.5"/>
    <row r="758" s="5" customFormat="1" ht="13.5"/>
    <row r="759" s="5" customFormat="1" ht="13.5"/>
    <row r="760" s="5" customFormat="1" ht="13.5"/>
    <row r="761" s="5" customFormat="1" ht="13.5"/>
    <row r="762" s="5" customFormat="1" ht="13.5"/>
    <row r="763" s="5" customFormat="1" ht="13.5"/>
    <row r="764" s="5" customFormat="1" ht="13.5"/>
    <row r="765" s="5" customFormat="1" ht="13.5"/>
    <row r="766" s="5" customFormat="1" ht="13.5"/>
    <row r="767" s="5" customFormat="1" ht="13.5"/>
    <row r="768" s="5" customFormat="1" ht="13.5"/>
    <row r="769" s="5" customFormat="1" ht="13.5"/>
    <row r="770" s="5" customFormat="1" ht="13.5"/>
    <row r="771" s="5" customFormat="1" ht="13.5"/>
    <row r="772" s="5" customFormat="1" ht="13.5"/>
    <row r="773" s="5" customFormat="1" ht="13.5"/>
    <row r="774" s="5" customFormat="1" ht="13.5"/>
    <row r="775" s="5" customFormat="1" ht="13.5"/>
    <row r="776" s="5" customFormat="1" ht="13.5"/>
    <row r="777" s="5" customFormat="1" ht="13.5"/>
    <row r="778" s="5" customFormat="1" ht="13.5"/>
    <row r="779" s="5" customFormat="1" ht="13.5"/>
    <row r="780" s="5" customFormat="1" ht="13.5"/>
    <row r="781" s="5" customFormat="1" ht="13.5"/>
    <row r="782" s="5" customFormat="1" ht="13.5"/>
    <row r="783" s="5" customFormat="1" ht="13.5"/>
    <row r="784" s="5" customFormat="1" ht="13.5"/>
    <row r="785" s="5" customFormat="1" ht="13.5"/>
    <row r="786" s="5" customFormat="1" ht="13.5"/>
    <row r="787" s="5" customFormat="1" ht="13.5"/>
    <row r="788" s="5" customFormat="1" ht="13.5"/>
    <row r="789" s="5" customFormat="1" ht="13.5"/>
    <row r="790" s="5" customFormat="1" ht="13.5"/>
    <row r="791" s="5" customFormat="1" ht="13.5"/>
    <row r="792" s="5" customFormat="1" ht="13.5"/>
    <row r="793" s="5" customFormat="1" ht="13.5"/>
    <row r="794" s="5" customFormat="1" ht="13.5"/>
    <row r="795" s="5" customFormat="1" ht="13.5"/>
    <row r="796" s="5" customFormat="1" ht="13.5"/>
    <row r="797" s="5" customFormat="1" ht="13.5"/>
    <row r="798" s="5" customFormat="1" ht="13.5"/>
    <row r="799" s="5" customFormat="1" ht="13.5"/>
    <row r="800" s="5" customFormat="1" ht="13.5"/>
    <row r="801" s="5" customFormat="1" ht="13.5"/>
    <row r="802" s="5" customFormat="1" ht="13.5"/>
    <row r="803" s="5" customFormat="1" ht="13.5"/>
    <row r="804" s="5" customFormat="1" ht="13.5"/>
    <row r="805" s="5" customFormat="1" ht="13.5"/>
    <row r="806" s="5" customFormat="1" ht="13.5"/>
    <row r="807" s="5" customFormat="1" ht="13.5"/>
    <row r="808" s="5" customFormat="1" ht="13.5"/>
    <row r="809" s="5" customFormat="1" ht="13.5"/>
    <row r="810" s="5" customFormat="1" ht="13.5"/>
    <row r="811" s="5" customFormat="1" ht="13.5"/>
    <row r="812" s="5" customFormat="1" ht="13.5"/>
    <row r="813" s="5" customFormat="1" ht="13.5"/>
    <row r="814" s="5" customFormat="1" ht="13.5"/>
    <row r="815" s="5" customFormat="1" ht="13.5"/>
    <row r="816" s="5" customFormat="1" ht="13.5"/>
    <row r="817" s="5" customFormat="1" ht="13.5"/>
    <row r="818" s="5" customFormat="1" ht="13.5"/>
    <row r="819" s="5" customFormat="1" ht="13.5"/>
    <row r="820" s="5" customFormat="1" ht="13.5"/>
    <row r="821" s="5" customFormat="1" ht="13.5"/>
    <row r="822" s="5" customFormat="1" ht="13.5"/>
    <row r="823" s="5" customFormat="1" ht="13.5"/>
    <row r="824" s="5" customFormat="1" ht="13.5"/>
    <row r="825" s="5" customFormat="1" ht="13.5"/>
    <row r="826" s="5" customFormat="1" ht="13.5"/>
    <row r="827" s="5" customFormat="1" ht="13.5"/>
    <row r="828" s="5" customFormat="1" ht="13.5"/>
    <row r="829" s="5" customFormat="1" ht="13.5"/>
    <row r="830" s="5" customFormat="1" ht="13.5"/>
    <row r="831" s="5" customFormat="1" ht="13.5"/>
    <row r="832" s="5" customFormat="1" ht="13.5"/>
    <row r="833" s="5" customFormat="1" ht="13.5"/>
    <row r="834" s="5" customFormat="1" ht="13.5"/>
    <row r="835" s="5" customFormat="1" ht="13.5"/>
    <row r="836" s="5" customFormat="1" ht="13.5"/>
    <row r="837" s="5" customFormat="1" ht="13.5"/>
    <row r="838" s="5" customFormat="1" ht="13.5"/>
    <row r="839" s="5" customFormat="1" ht="13.5"/>
    <row r="840" s="5" customFormat="1" ht="13.5"/>
    <row r="841" s="5" customFormat="1" ht="13.5"/>
    <row r="842" s="5" customFormat="1" ht="13.5"/>
    <row r="843" s="5" customFormat="1" ht="13.5"/>
    <row r="844" s="5" customFormat="1" ht="13.5"/>
    <row r="845" s="5" customFormat="1" ht="13.5"/>
    <row r="846" s="5" customFormat="1" ht="13.5"/>
    <row r="847" s="5" customFormat="1" ht="13.5"/>
    <row r="848" s="5" customFormat="1" ht="13.5"/>
    <row r="849" s="5" customFormat="1" ht="13.5"/>
    <row r="850" s="5" customFormat="1" ht="13.5"/>
    <row r="851" s="5" customFormat="1" ht="13.5"/>
    <row r="852" s="5" customFormat="1" ht="13.5"/>
    <row r="853" s="5" customFormat="1" ht="13.5"/>
    <row r="854" s="5" customFormat="1" ht="13.5"/>
    <row r="855" s="5" customFormat="1" ht="13.5"/>
    <row r="856" s="5" customFormat="1" ht="13.5"/>
    <row r="857" s="5" customFormat="1" ht="13.5"/>
    <row r="858" s="5" customFormat="1" ht="13.5"/>
    <row r="859" s="5" customFormat="1" ht="13.5"/>
    <row r="860" s="5" customFormat="1" ht="13.5"/>
    <row r="861" s="5" customFormat="1" ht="13.5"/>
    <row r="862" s="5" customFormat="1" ht="13.5"/>
    <row r="863" s="5" customFormat="1" ht="13.5"/>
    <row r="864" s="5" customFormat="1" ht="13.5"/>
    <row r="865" s="5" customFormat="1" ht="13.5"/>
    <row r="866" s="5" customFormat="1" ht="13.5"/>
    <row r="867" s="5" customFormat="1" ht="13.5"/>
    <row r="868" s="5" customFormat="1" ht="13.5"/>
    <row r="869" s="5" customFormat="1" ht="13.5"/>
    <row r="870" s="5" customFormat="1" ht="13.5"/>
    <row r="871" s="5" customFormat="1" ht="13.5"/>
    <row r="872" s="5" customFormat="1" ht="13.5"/>
    <row r="873" s="5" customFormat="1" ht="13.5"/>
    <row r="874" s="5" customFormat="1" ht="13.5"/>
    <row r="875" s="5" customFormat="1" ht="13.5"/>
    <row r="876" s="5" customFormat="1" ht="13.5"/>
    <row r="877" s="5" customFormat="1" ht="13.5"/>
    <row r="878" s="5" customFormat="1" ht="13.5"/>
    <row r="879" s="5" customFormat="1" ht="13.5"/>
    <row r="880" s="5" customFormat="1" ht="13.5"/>
    <row r="881" s="5" customFormat="1" ht="13.5"/>
    <row r="882" s="5" customFormat="1" ht="13.5"/>
    <row r="883" s="5" customFormat="1" ht="13.5"/>
    <row r="884" s="5" customFormat="1" ht="13.5"/>
    <row r="885" s="5" customFormat="1" ht="13.5"/>
    <row r="886" s="5" customFormat="1" ht="13.5"/>
    <row r="887" s="5" customFormat="1" ht="13.5"/>
    <row r="888" s="5" customFormat="1" ht="13.5"/>
    <row r="889" s="5" customFormat="1" ht="13.5"/>
    <row r="890" s="5" customFormat="1" ht="13.5"/>
    <row r="891" s="5" customFormat="1" ht="13.5"/>
    <row r="892" s="5" customFormat="1" ht="13.5"/>
    <row r="893" s="5" customFormat="1" ht="13.5"/>
    <row r="894" s="5" customFormat="1" ht="13.5"/>
    <row r="895" s="5" customFormat="1" ht="13.5"/>
    <row r="896" s="5" customFormat="1" ht="13.5"/>
    <row r="897" s="5" customFormat="1" ht="13.5"/>
    <row r="898" s="5" customFormat="1" ht="13.5"/>
    <row r="899" s="5" customFormat="1" ht="13.5"/>
    <row r="900" s="5" customFormat="1" ht="13.5"/>
    <row r="901" s="5" customFormat="1" ht="13.5"/>
    <row r="902" s="5" customFormat="1" ht="13.5"/>
    <row r="903" s="5" customFormat="1" ht="13.5"/>
    <row r="904" s="5" customFormat="1" ht="13.5"/>
    <row r="905" s="5" customFormat="1" ht="13.5"/>
    <row r="906" s="5" customFormat="1" ht="13.5"/>
    <row r="907" s="5" customFormat="1" ht="13.5"/>
    <row r="908" s="5" customFormat="1" ht="13.5"/>
    <row r="909" s="5" customFormat="1" ht="13.5"/>
    <row r="910" s="5" customFormat="1" ht="13.5"/>
    <row r="911" s="5" customFormat="1" ht="13.5"/>
    <row r="912" s="5" customFormat="1" ht="13.5"/>
    <row r="913" s="5" customFormat="1" ht="13.5"/>
    <row r="914" s="5" customFormat="1" ht="13.5"/>
    <row r="915" s="5" customFormat="1" ht="13.5"/>
    <row r="916" s="5" customFormat="1" ht="13.5"/>
    <row r="917" s="5" customFormat="1" ht="13.5"/>
    <row r="918" s="5" customFormat="1" ht="13.5"/>
    <row r="919" s="5" customFormat="1" ht="13.5"/>
    <row r="920" s="5" customFormat="1" ht="13.5"/>
    <row r="921" s="5" customFormat="1" ht="13.5"/>
    <row r="922" s="5" customFormat="1" ht="13.5"/>
    <row r="923" s="5" customFormat="1" ht="13.5"/>
    <row r="924" s="5" customFormat="1" ht="13.5"/>
    <row r="925" s="5" customFormat="1" ht="13.5"/>
    <row r="926" s="5" customFormat="1" ht="13.5"/>
    <row r="927" s="5" customFormat="1" ht="13.5"/>
    <row r="928" s="5" customFormat="1" ht="13.5"/>
    <row r="929" s="5" customFormat="1" ht="13.5"/>
    <row r="930" s="5" customFormat="1" ht="13.5"/>
    <row r="931" s="5" customFormat="1" ht="13.5"/>
    <row r="932" s="5" customFormat="1" ht="13.5"/>
    <row r="933" s="5" customFormat="1" ht="13.5"/>
    <row r="934" s="5" customFormat="1" ht="13.5"/>
    <row r="935" s="5" customFormat="1" ht="13.5"/>
    <row r="936" s="5" customFormat="1" ht="13.5"/>
    <row r="937" s="5" customFormat="1" ht="13.5"/>
    <row r="938" s="5" customFormat="1" ht="13.5"/>
    <row r="939" s="5" customFormat="1" ht="13.5"/>
    <row r="940" s="5" customFormat="1" ht="13.5"/>
    <row r="941" s="5" customFormat="1" ht="13.5"/>
    <row r="942" s="5" customFormat="1" ht="13.5"/>
    <row r="943" s="5" customFormat="1" ht="13.5"/>
    <row r="944" s="5" customFormat="1" ht="13.5"/>
    <row r="945" s="5" customFormat="1" ht="13.5"/>
    <row r="946" s="5" customFormat="1" ht="13.5"/>
    <row r="947" s="5" customFormat="1" ht="13.5"/>
    <row r="948" s="5" customFormat="1" ht="13.5"/>
    <row r="949" s="5" customFormat="1" ht="13.5"/>
    <row r="950" s="5" customFormat="1" ht="13.5"/>
    <row r="951" s="5" customFormat="1" ht="13.5"/>
    <row r="952" s="5" customFormat="1" ht="13.5"/>
    <row r="953" s="5" customFormat="1" ht="13.5"/>
    <row r="954" s="5" customFormat="1" ht="13.5"/>
    <row r="955" s="5" customFormat="1" ht="13.5"/>
    <row r="956" s="5" customFormat="1" ht="13.5"/>
    <row r="957" s="5" customFormat="1" ht="13.5"/>
    <row r="958" s="5" customFormat="1" ht="13.5"/>
    <row r="959" s="5" customFormat="1" ht="13.5"/>
    <row r="960" s="5" customFormat="1" ht="13.5"/>
    <row r="961" s="5" customFormat="1" ht="13.5"/>
    <row r="962" s="5" customFormat="1" ht="13.5"/>
    <row r="963" s="5" customFormat="1" ht="13.5"/>
    <row r="964" s="5" customFormat="1" ht="13.5"/>
    <row r="965" s="5" customFormat="1" ht="13.5"/>
    <row r="966" s="5" customFormat="1" ht="13.5"/>
    <row r="967" s="5" customFormat="1" ht="13.5"/>
    <row r="968" s="5" customFormat="1" ht="13.5"/>
    <row r="969" s="5" customFormat="1" ht="13.5"/>
    <row r="970" s="5" customFormat="1" ht="13.5"/>
    <row r="971" s="5" customFormat="1" ht="13.5"/>
    <row r="972" s="5" customFormat="1" ht="13.5"/>
    <row r="973" s="5" customFormat="1" ht="13.5"/>
    <row r="974" s="5" customFormat="1" ht="13.5"/>
    <row r="975" s="5" customFormat="1" ht="13.5"/>
    <row r="976" s="5" customFormat="1" ht="13.5"/>
    <row r="977" s="5" customFormat="1" ht="13.5"/>
    <row r="978" s="5" customFormat="1" ht="13.5"/>
    <row r="979" s="5" customFormat="1" ht="13.5"/>
    <row r="980" s="5" customFormat="1" ht="13.5"/>
    <row r="981" s="5" customFormat="1" ht="13.5"/>
    <row r="982" s="5" customFormat="1" ht="13.5"/>
    <row r="983" s="5" customFormat="1" ht="13.5"/>
    <row r="984" s="5" customFormat="1" ht="13.5"/>
    <row r="985" s="5" customFormat="1" ht="13.5"/>
    <row r="986" s="5" customFormat="1" ht="13.5"/>
    <row r="987" s="5" customFormat="1" ht="13.5"/>
    <row r="988" s="5" customFormat="1" ht="13.5"/>
    <row r="989" s="5" customFormat="1" ht="13.5"/>
    <row r="990" s="5" customFormat="1" ht="13.5"/>
    <row r="991" s="5" customFormat="1" ht="13.5"/>
    <row r="992" s="5" customFormat="1" ht="13.5"/>
    <row r="993" s="5" customFormat="1" ht="13.5"/>
    <row r="994" s="5" customFormat="1" ht="13.5"/>
    <row r="995" s="5" customFormat="1" ht="13.5"/>
    <row r="996" s="5" customFormat="1" ht="13.5"/>
    <row r="997" s="5" customFormat="1" ht="13.5"/>
    <row r="998" s="5" customFormat="1" ht="13.5"/>
    <row r="999" s="5" customFormat="1" ht="13.5"/>
    <row r="1000" s="5" customFormat="1" ht="13.5"/>
    <row r="1001" s="5" customFormat="1" ht="13.5"/>
    <row r="1002" s="5" customFormat="1" ht="13.5"/>
    <row r="1003" s="5" customFormat="1" ht="13.5"/>
    <row r="1004" s="5" customFormat="1" ht="13.5"/>
    <row r="1005" s="5" customFormat="1" ht="13.5"/>
    <row r="1006" s="5" customFormat="1" ht="13.5"/>
    <row r="1007" s="5" customFormat="1" ht="13.5"/>
    <row r="1008" s="5" customFormat="1" ht="13.5"/>
    <row r="1009" s="5" customFormat="1" ht="13.5"/>
    <row r="1010" s="5" customFormat="1" ht="13.5"/>
  </sheetData>
  <sheetProtection/>
  <mergeCells count="14">
    <mergeCell ref="G6:G8"/>
    <mergeCell ref="A6:A8"/>
    <mergeCell ref="H6:K6"/>
    <mergeCell ref="K7:K8"/>
    <mergeCell ref="A1:K1"/>
    <mergeCell ref="A2:K2"/>
    <mergeCell ref="B6:B8"/>
    <mergeCell ref="C7:C8"/>
    <mergeCell ref="D7:D8"/>
    <mergeCell ref="E7:E8"/>
    <mergeCell ref="F7:F8"/>
    <mergeCell ref="H7:H8"/>
    <mergeCell ref="I7:I8"/>
    <mergeCell ref="J7:J8"/>
  </mergeCells>
  <conditionalFormatting sqref="D101:D104">
    <cfRule type="cellIs" priority="6" dxfId="17" operator="greaterThan" stopIfTrue="1">
      <formula>60</formula>
    </cfRule>
  </conditionalFormatting>
  <conditionalFormatting sqref="D44 D48 D14:D15 D53:D55 D28:D34 D60 D51 D68 D79:D89 D93:D97 D73 D76:D77 D62 D99:D100 D70 D36:D38">
    <cfRule type="cellIs" priority="3" dxfId="17" operator="greaterThan" stopIfTrue="1">
      <formula>60</formula>
    </cfRule>
  </conditionalFormatting>
  <conditionalFormatting sqref="I101:I104">
    <cfRule type="cellIs" priority="2" dxfId="17" operator="greaterThan" stopIfTrue="1">
      <formula>60</formula>
    </cfRule>
  </conditionalFormatting>
  <conditionalFormatting sqref="I41 I9:I10 I46 I51:I53 I55 I64:I65 I48:I49 I57:I59 I71:I72 I74 I93:I97 I61:I62 I28:I38 I76:I82 I89:I91 I84:I87 I99:I100">
    <cfRule type="cellIs" priority="1" dxfId="17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27" sqref="H27"/>
    </sheetView>
  </sheetViews>
  <sheetFormatPr defaultColWidth="9.00390625" defaultRowHeight="12.75"/>
  <cols>
    <col min="1" max="1" width="29.00390625" style="3" customWidth="1"/>
    <col min="2" max="2" width="14.625" style="3" customWidth="1"/>
    <col min="3" max="3" width="9.375" style="3" customWidth="1"/>
    <col min="4" max="4" width="11.00390625" style="3" customWidth="1"/>
    <col min="5" max="5" width="8.625" style="3" customWidth="1"/>
    <col min="6" max="6" width="10.625" style="3" customWidth="1"/>
    <col min="7" max="7" width="14.6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65" t="s">
        <v>134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" customFormat="1" ht="16.5" customHeight="1">
      <c r="A2" s="165" t="str">
        <f>зерновые!A2</f>
        <v>по состоянию на 26 мая 2017 г.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66" t="s">
        <v>92</v>
      </c>
      <c r="B9" s="167" t="s">
        <v>130</v>
      </c>
      <c r="C9" s="166" t="s">
        <v>132</v>
      </c>
      <c r="D9" s="166"/>
      <c r="E9" s="166"/>
      <c r="F9" s="166"/>
      <c r="G9" s="167" t="s">
        <v>131</v>
      </c>
      <c r="H9" s="166" t="s">
        <v>133</v>
      </c>
      <c r="I9" s="166"/>
      <c r="J9" s="166"/>
      <c r="K9" s="166"/>
    </row>
    <row r="10" spans="1:11" s="3" customFormat="1" ht="34.5" customHeight="1">
      <c r="A10" s="166"/>
      <c r="B10" s="168"/>
      <c r="C10" s="8" t="s">
        <v>109</v>
      </c>
      <c r="D10" s="8" t="s">
        <v>104</v>
      </c>
      <c r="E10" s="8" t="s">
        <v>110</v>
      </c>
      <c r="F10" s="8" t="s">
        <v>111</v>
      </c>
      <c r="G10" s="168"/>
      <c r="H10" s="8" t="s">
        <v>109</v>
      </c>
      <c r="I10" s="8" t="s">
        <v>104</v>
      </c>
      <c r="J10" s="8" t="s">
        <v>110</v>
      </c>
      <c r="K10" s="8" t="s">
        <v>111</v>
      </c>
    </row>
    <row r="11" spans="1:11" s="47" customFormat="1" ht="13.5">
      <c r="A11" s="80" t="s">
        <v>0</v>
      </c>
      <c r="B11" s="67">
        <v>13564.1</v>
      </c>
      <c r="C11" s="66">
        <f>C12+C31+C42+C51+C59+C74+C81+C98</f>
        <v>10250.2</v>
      </c>
      <c r="D11" s="66">
        <f>IF(C11&gt;0,C11/B11*100,"")</f>
        <v>75.6</v>
      </c>
      <c r="E11" s="66">
        <v>11495.7</v>
      </c>
      <c r="F11" s="68">
        <f>IF(C11&gt;0,C11-E11,"")</f>
        <v>-1245.5</v>
      </c>
      <c r="G11" s="87">
        <v>7699.2</v>
      </c>
      <c r="H11" s="66">
        <f>H12+H31+H42+H51+H59+H74+H81+H98</f>
        <v>6517.2</v>
      </c>
      <c r="I11" s="66">
        <f>IF(H11&gt;0,H11/G11*100,"")</f>
        <v>84.6</v>
      </c>
      <c r="J11" s="66">
        <v>6896.6</v>
      </c>
      <c r="K11" s="68">
        <f aca="true" t="shared" si="0" ref="K11:K29">IF(H11&gt;0,H11-J11,"")</f>
        <v>-379.4</v>
      </c>
    </row>
    <row r="12" spans="1:13" s="47" customFormat="1" ht="13.5">
      <c r="A12" s="81" t="s">
        <v>1</v>
      </c>
      <c r="B12" s="70">
        <v>590.5</v>
      </c>
      <c r="C12" s="69">
        <f>SUM(C13:C29)</f>
        <v>603</v>
      </c>
      <c r="D12" s="69">
        <f aca="true" t="shared" si="1" ref="D12:D75">IF(C12&gt;0,C12/B12*100,"")</f>
        <v>102.1</v>
      </c>
      <c r="E12" s="69">
        <v>521.5</v>
      </c>
      <c r="F12" s="72">
        <f aca="true" t="shared" si="2" ref="F12:F78">IF(C12&gt;0,C12-E12,"")</f>
        <v>81.5</v>
      </c>
      <c r="G12" s="88">
        <v>1977</v>
      </c>
      <c r="H12" s="69">
        <f>SUM(H13:H29)</f>
        <v>1723.4</v>
      </c>
      <c r="I12" s="69">
        <f aca="true" t="shared" si="3" ref="I12:I75">IF(H12&gt;0,H12/G12*100,"")</f>
        <v>87.2</v>
      </c>
      <c r="J12" s="69">
        <v>1938.9</v>
      </c>
      <c r="K12" s="72">
        <f t="shared" si="0"/>
        <v>-215.5</v>
      </c>
      <c r="M12" s="47" t="s">
        <v>113</v>
      </c>
    </row>
    <row r="13" spans="1:11" s="3" customFormat="1" ht="13.5">
      <c r="A13" s="82" t="s">
        <v>2</v>
      </c>
      <c r="B13" s="74">
        <v>17.4</v>
      </c>
      <c r="C13" s="73">
        <v>20.52</v>
      </c>
      <c r="D13" s="73">
        <f t="shared" si="1"/>
        <v>117.9</v>
      </c>
      <c r="E13" s="73">
        <v>11</v>
      </c>
      <c r="F13" s="75">
        <f t="shared" si="2"/>
        <v>9.5</v>
      </c>
      <c r="G13" s="89">
        <v>162.5</v>
      </c>
      <c r="H13" s="73">
        <v>146.9</v>
      </c>
      <c r="I13" s="73">
        <f t="shared" si="3"/>
        <v>90.4</v>
      </c>
      <c r="J13" s="73">
        <v>180.6</v>
      </c>
      <c r="K13" s="75">
        <f t="shared" si="0"/>
        <v>-33.7</v>
      </c>
    </row>
    <row r="14" spans="1:11" ht="13.5">
      <c r="A14" s="82" t="s">
        <v>3</v>
      </c>
      <c r="B14" s="74">
        <v>21</v>
      </c>
      <c r="C14" s="73">
        <v>19.4</v>
      </c>
      <c r="D14" s="73">
        <f t="shared" si="1"/>
        <v>92.4</v>
      </c>
      <c r="E14" s="73">
        <v>17.1</v>
      </c>
      <c r="F14" s="75">
        <f t="shared" si="2"/>
        <v>2.3</v>
      </c>
      <c r="G14" s="89">
        <v>20</v>
      </c>
      <c r="H14" s="73">
        <v>18.7</v>
      </c>
      <c r="I14" s="73">
        <f t="shared" si="3"/>
        <v>93.5</v>
      </c>
      <c r="J14" s="73">
        <v>19.2</v>
      </c>
      <c r="K14" s="75">
        <f t="shared" si="0"/>
        <v>-0.5</v>
      </c>
    </row>
    <row r="15" spans="1:11" ht="13.5">
      <c r="A15" s="82" t="s">
        <v>4</v>
      </c>
      <c r="B15" s="74">
        <v>20</v>
      </c>
      <c r="C15" s="73">
        <v>16.3</v>
      </c>
      <c r="D15" s="73">
        <f t="shared" si="1"/>
        <v>81.5</v>
      </c>
      <c r="E15" s="73">
        <v>18.8</v>
      </c>
      <c r="F15" s="75">
        <f t="shared" si="2"/>
        <v>-2.5</v>
      </c>
      <c r="G15" s="89">
        <v>22</v>
      </c>
      <c r="H15" s="73">
        <v>17.1</v>
      </c>
      <c r="I15" s="27">
        <f t="shared" si="3"/>
        <v>77.7</v>
      </c>
      <c r="J15" s="27">
        <v>21.3</v>
      </c>
      <c r="K15" s="77">
        <f t="shared" si="0"/>
        <v>-4.2</v>
      </c>
    </row>
    <row r="16" spans="1:12" ht="13.5">
      <c r="A16" s="82" t="s">
        <v>5</v>
      </c>
      <c r="B16" s="74">
        <v>47.9</v>
      </c>
      <c r="C16" s="73">
        <v>53</v>
      </c>
      <c r="D16" s="73">
        <f t="shared" si="1"/>
        <v>110.6</v>
      </c>
      <c r="E16" s="73">
        <v>47.6</v>
      </c>
      <c r="F16" s="75">
        <f t="shared" si="2"/>
        <v>5.4</v>
      </c>
      <c r="G16" s="89">
        <v>379.17</v>
      </c>
      <c r="H16" s="73">
        <v>335.3</v>
      </c>
      <c r="I16" s="73">
        <f t="shared" si="3"/>
        <v>88.4</v>
      </c>
      <c r="J16" s="73">
        <v>384.2</v>
      </c>
      <c r="K16" s="75">
        <f>IF(H16&gt;0,H16-J16,"")</f>
        <v>-48.9</v>
      </c>
      <c r="L16" s="65"/>
    </row>
    <row r="17" spans="1:11" ht="13.5">
      <c r="A17" s="82" t="s">
        <v>6</v>
      </c>
      <c r="B17" s="74">
        <v>11.7</v>
      </c>
      <c r="C17" s="73">
        <v>6.7</v>
      </c>
      <c r="D17" s="27">
        <f t="shared" si="1"/>
        <v>57.3</v>
      </c>
      <c r="E17" s="27">
        <v>9.9</v>
      </c>
      <c r="F17" s="77">
        <f t="shared" si="2"/>
        <v>-3.2</v>
      </c>
      <c r="G17" s="99">
        <v>13.2</v>
      </c>
      <c r="H17" s="27">
        <v>10.1</v>
      </c>
      <c r="I17" s="27">
        <f t="shared" si="3"/>
        <v>76.5</v>
      </c>
      <c r="J17" s="27">
        <v>12.6</v>
      </c>
      <c r="K17" s="77">
        <f t="shared" si="0"/>
        <v>-2.5</v>
      </c>
    </row>
    <row r="18" spans="1:11" ht="13.5">
      <c r="A18" s="82" t="s">
        <v>7</v>
      </c>
      <c r="B18" s="74">
        <v>9.6</v>
      </c>
      <c r="C18" s="73">
        <v>8.9</v>
      </c>
      <c r="D18" s="27">
        <f t="shared" si="1"/>
        <v>92.7</v>
      </c>
      <c r="E18" s="27">
        <v>6.6</v>
      </c>
      <c r="F18" s="77">
        <f t="shared" si="2"/>
        <v>2.3</v>
      </c>
      <c r="G18" s="89">
        <v>13</v>
      </c>
      <c r="H18" s="73">
        <v>11.7</v>
      </c>
      <c r="I18" s="27">
        <f t="shared" si="3"/>
        <v>90</v>
      </c>
      <c r="J18" s="27">
        <v>11.7</v>
      </c>
      <c r="K18" s="77">
        <f t="shared" si="0"/>
        <v>0</v>
      </c>
    </row>
    <row r="19" spans="1:11" s="6" customFormat="1" ht="13.5">
      <c r="A19" s="12" t="s">
        <v>8</v>
      </c>
      <c r="B19" s="25">
        <v>12.1</v>
      </c>
      <c r="C19" s="27">
        <v>2.4</v>
      </c>
      <c r="D19" s="27">
        <f t="shared" si="1"/>
        <v>19.8</v>
      </c>
      <c r="E19" s="27">
        <v>10.8</v>
      </c>
      <c r="F19" s="77">
        <f t="shared" si="2"/>
        <v>-8.4</v>
      </c>
      <c r="G19" s="99">
        <v>6.7</v>
      </c>
      <c r="H19" s="27">
        <v>1.6</v>
      </c>
      <c r="I19" s="27">
        <f t="shared" si="3"/>
        <v>23.9</v>
      </c>
      <c r="J19" s="27">
        <v>5.3</v>
      </c>
      <c r="K19" s="77">
        <f t="shared" si="0"/>
        <v>-3.7</v>
      </c>
    </row>
    <row r="20" spans="1:11" ht="13.5">
      <c r="A20" s="82" t="s">
        <v>9</v>
      </c>
      <c r="B20" s="74">
        <v>50</v>
      </c>
      <c r="C20" s="73">
        <v>57.5</v>
      </c>
      <c r="D20" s="27">
        <f t="shared" si="1"/>
        <v>115</v>
      </c>
      <c r="E20" s="73">
        <v>47</v>
      </c>
      <c r="F20" s="77">
        <f t="shared" si="2"/>
        <v>10.5</v>
      </c>
      <c r="G20" s="99">
        <v>256</v>
      </c>
      <c r="H20" s="27">
        <v>225</v>
      </c>
      <c r="I20" s="27">
        <f t="shared" si="3"/>
        <v>87.9</v>
      </c>
      <c r="J20" s="27">
        <v>260</v>
      </c>
      <c r="K20" s="77">
        <f t="shared" si="0"/>
        <v>-35</v>
      </c>
    </row>
    <row r="21" spans="1:11" ht="13.5">
      <c r="A21" s="82" t="s">
        <v>10</v>
      </c>
      <c r="B21" s="74">
        <v>70</v>
      </c>
      <c r="C21" s="27">
        <v>89</v>
      </c>
      <c r="D21" s="27">
        <f t="shared" si="1"/>
        <v>127.1</v>
      </c>
      <c r="E21" s="27">
        <v>67.1</v>
      </c>
      <c r="F21" s="77">
        <f t="shared" si="2"/>
        <v>21.9</v>
      </c>
      <c r="G21" s="99">
        <v>230</v>
      </c>
      <c r="H21" s="27">
        <v>204</v>
      </c>
      <c r="I21" s="27">
        <f t="shared" si="3"/>
        <v>88.7</v>
      </c>
      <c r="J21" s="27">
        <v>237</v>
      </c>
      <c r="K21" s="77">
        <f t="shared" si="0"/>
        <v>-33</v>
      </c>
    </row>
    <row r="22" spans="1:11" ht="13.5">
      <c r="A22" s="82" t="s">
        <v>59</v>
      </c>
      <c r="B22" s="74">
        <v>8</v>
      </c>
      <c r="C22" s="27">
        <v>6.7</v>
      </c>
      <c r="D22" s="27">
        <f t="shared" si="1"/>
        <v>83.8</v>
      </c>
      <c r="E22" s="27">
        <v>7.8</v>
      </c>
      <c r="F22" s="77">
        <f t="shared" si="2"/>
        <v>-1.1</v>
      </c>
      <c r="G22" s="99">
        <v>50.9</v>
      </c>
      <c r="H22" s="27">
        <v>37.9</v>
      </c>
      <c r="I22" s="27">
        <f t="shared" si="3"/>
        <v>74.5</v>
      </c>
      <c r="J22" s="27">
        <v>37.9</v>
      </c>
      <c r="K22" s="77">
        <f t="shared" si="0"/>
        <v>0</v>
      </c>
    </row>
    <row r="23" spans="1:11" ht="13.5">
      <c r="A23" s="82" t="s">
        <v>11</v>
      </c>
      <c r="B23" s="74">
        <v>25</v>
      </c>
      <c r="C23" s="27">
        <v>40.5</v>
      </c>
      <c r="D23" s="27">
        <f t="shared" si="1"/>
        <v>162</v>
      </c>
      <c r="E23" s="27">
        <v>26.5</v>
      </c>
      <c r="F23" s="77">
        <f t="shared" si="2"/>
        <v>14</v>
      </c>
      <c r="G23" s="99">
        <v>175.5</v>
      </c>
      <c r="H23" s="27">
        <v>158.1</v>
      </c>
      <c r="I23" s="27">
        <f t="shared" si="3"/>
        <v>90.1</v>
      </c>
      <c r="J23" s="27">
        <v>180.5</v>
      </c>
      <c r="K23" s="77">
        <f t="shared" si="0"/>
        <v>-22.4</v>
      </c>
    </row>
    <row r="24" spans="1:11" ht="13.5">
      <c r="A24" s="82" t="s">
        <v>12</v>
      </c>
      <c r="B24" s="74">
        <v>40</v>
      </c>
      <c r="C24" s="27">
        <v>47.6</v>
      </c>
      <c r="D24" s="27">
        <f t="shared" si="1"/>
        <v>119</v>
      </c>
      <c r="E24" s="27">
        <v>33</v>
      </c>
      <c r="F24" s="77">
        <f t="shared" si="2"/>
        <v>14.6</v>
      </c>
      <c r="G24" s="99">
        <v>160</v>
      </c>
      <c r="H24" s="27">
        <v>147.4</v>
      </c>
      <c r="I24" s="27">
        <f t="shared" si="3"/>
        <v>92.1</v>
      </c>
      <c r="J24" s="27">
        <v>155.9</v>
      </c>
      <c r="K24" s="77">
        <f t="shared" si="0"/>
        <v>-8.5</v>
      </c>
    </row>
    <row r="25" spans="1:11" ht="13.5">
      <c r="A25" s="82" t="s">
        <v>13</v>
      </c>
      <c r="B25" s="74">
        <v>21.7</v>
      </c>
      <c r="C25" s="27">
        <v>16.7</v>
      </c>
      <c r="D25" s="27">
        <f t="shared" si="1"/>
        <v>77</v>
      </c>
      <c r="E25" s="27">
        <v>21.9</v>
      </c>
      <c r="F25" s="77">
        <f t="shared" si="2"/>
        <v>-5.2</v>
      </c>
      <c r="G25" s="99">
        <v>12</v>
      </c>
      <c r="H25" s="27">
        <v>10.4</v>
      </c>
      <c r="I25" s="27">
        <f t="shared" si="3"/>
        <v>86.7</v>
      </c>
      <c r="J25" s="27">
        <v>11</v>
      </c>
      <c r="K25" s="77">
        <f t="shared" si="0"/>
        <v>-0.6</v>
      </c>
    </row>
    <row r="26" spans="1:11" ht="13.5">
      <c r="A26" s="82" t="s">
        <v>14</v>
      </c>
      <c r="B26" s="74">
        <v>132.12</v>
      </c>
      <c r="C26" s="27">
        <v>121.7</v>
      </c>
      <c r="D26" s="27">
        <f t="shared" si="1"/>
        <v>92.1</v>
      </c>
      <c r="E26" s="27">
        <v>114.7</v>
      </c>
      <c r="F26" s="77">
        <f t="shared" si="2"/>
        <v>7</v>
      </c>
      <c r="G26" s="99">
        <v>310.17</v>
      </c>
      <c r="H26" s="27">
        <v>259.5</v>
      </c>
      <c r="I26" s="27">
        <f t="shared" si="3"/>
        <v>83.7</v>
      </c>
      <c r="J26" s="27">
        <v>293.5</v>
      </c>
      <c r="K26" s="77">
        <f t="shared" si="0"/>
        <v>-34</v>
      </c>
    </row>
    <row r="27" spans="1:11" ht="13.5">
      <c r="A27" s="82" t="s">
        <v>15</v>
      </c>
      <c r="B27" s="74">
        <v>13.5</v>
      </c>
      <c r="C27" s="27">
        <v>11.7</v>
      </c>
      <c r="D27" s="27">
        <f t="shared" si="1"/>
        <v>86.7</v>
      </c>
      <c r="E27" s="27">
        <v>13</v>
      </c>
      <c r="F27" s="77">
        <f t="shared" si="2"/>
        <v>-1.3</v>
      </c>
      <c r="G27" s="99">
        <v>1.6</v>
      </c>
      <c r="H27" s="27">
        <v>2.2</v>
      </c>
      <c r="I27" s="27">
        <f t="shared" si="3"/>
        <v>137.5</v>
      </c>
      <c r="J27" s="27"/>
      <c r="K27" s="77">
        <f t="shared" si="0"/>
        <v>2.2</v>
      </c>
    </row>
    <row r="28" spans="1:11" ht="13.5">
      <c r="A28" s="82" t="s">
        <v>16</v>
      </c>
      <c r="B28" s="74">
        <v>80</v>
      </c>
      <c r="C28" s="27">
        <v>76.6</v>
      </c>
      <c r="D28" s="27">
        <f t="shared" si="1"/>
        <v>95.8</v>
      </c>
      <c r="E28" s="27">
        <v>58.5</v>
      </c>
      <c r="F28" s="77">
        <f t="shared" si="2"/>
        <v>18.1</v>
      </c>
      <c r="G28" s="99">
        <v>150</v>
      </c>
      <c r="H28" s="27">
        <v>123.2</v>
      </c>
      <c r="I28" s="27">
        <f t="shared" si="3"/>
        <v>82.1</v>
      </c>
      <c r="J28" s="27">
        <v>114.7</v>
      </c>
      <c r="K28" s="77">
        <f t="shared" si="0"/>
        <v>8.5</v>
      </c>
    </row>
    <row r="29" spans="1:11" ht="13.5">
      <c r="A29" s="82" t="s">
        <v>17</v>
      </c>
      <c r="B29" s="74">
        <v>10.6</v>
      </c>
      <c r="C29" s="27">
        <v>7.8</v>
      </c>
      <c r="D29" s="27">
        <f t="shared" si="1"/>
        <v>73.6</v>
      </c>
      <c r="E29" s="27">
        <v>10.2</v>
      </c>
      <c r="F29" s="77">
        <f t="shared" si="2"/>
        <v>-2.4</v>
      </c>
      <c r="G29" s="99">
        <v>14.3</v>
      </c>
      <c r="H29" s="27">
        <v>14.3</v>
      </c>
      <c r="I29" s="27">
        <f t="shared" si="3"/>
        <v>100</v>
      </c>
      <c r="J29" s="27">
        <v>13.5</v>
      </c>
      <c r="K29" s="77">
        <f t="shared" si="0"/>
        <v>0.8</v>
      </c>
    </row>
    <row r="30" spans="1:11" s="49" customFormat="1" ht="13.5" hidden="1">
      <c r="A30" s="82"/>
      <c r="B30" s="74"/>
      <c r="C30" s="27"/>
      <c r="D30" s="27">
        <f t="shared" si="1"/>
      </c>
      <c r="E30" s="27"/>
      <c r="F30" s="77"/>
      <c r="G30" s="99"/>
      <c r="H30" s="27"/>
      <c r="I30" s="27">
        <f t="shared" si="3"/>
      </c>
      <c r="J30" s="27"/>
      <c r="K30" s="77"/>
    </row>
    <row r="31" spans="1:11" ht="13.5">
      <c r="A31" s="81" t="s">
        <v>18</v>
      </c>
      <c r="B31" s="70">
        <v>54.9</v>
      </c>
      <c r="C31" s="69">
        <f>SUM(C32:C41)-C35</f>
        <v>47.3</v>
      </c>
      <c r="D31" s="69">
        <f t="shared" si="1"/>
        <v>86.2</v>
      </c>
      <c r="E31" s="69">
        <v>65.3</v>
      </c>
      <c r="F31" s="72">
        <f t="shared" si="2"/>
        <v>-18</v>
      </c>
      <c r="G31" s="88">
        <v>123</v>
      </c>
      <c r="H31" s="69">
        <f>SUM(H32:H41)-H35</f>
        <v>101.7</v>
      </c>
      <c r="I31" s="69">
        <f t="shared" si="3"/>
        <v>82.7</v>
      </c>
      <c r="J31" s="69">
        <v>119.8</v>
      </c>
      <c r="K31" s="72">
        <f aca="true" t="shared" si="4" ref="K31:K45">IF(H31&gt;0,H31-J31,"")</f>
        <v>-18.1</v>
      </c>
    </row>
    <row r="32" spans="1:11" ht="13.5" hidden="1">
      <c r="A32" s="82" t="s">
        <v>60</v>
      </c>
      <c r="B32" s="74"/>
      <c r="C32" s="73"/>
      <c r="D32" s="69">
        <f t="shared" si="1"/>
      </c>
      <c r="E32" s="73"/>
      <c r="F32" s="72">
        <f t="shared" si="2"/>
      </c>
      <c r="G32" s="89"/>
      <c r="H32" s="73"/>
      <c r="I32" s="69">
        <f t="shared" si="3"/>
      </c>
      <c r="J32" s="73"/>
      <c r="K32" s="72">
        <f t="shared" si="4"/>
      </c>
    </row>
    <row r="33" spans="1:11" ht="13.5" hidden="1">
      <c r="A33" s="82" t="s">
        <v>19</v>
      </c>
      <c r="B33" s="74"/>
      <c r="C33" s="73"/>
      <c r="D33" s="69">
        <f t="shared" si="1"/>
      </c>
      <c r="E33" s="73"/>
      <c r="F33" s="72">
        <f t="shared" si="2"/>
      </c>
      <c r="G33" s="89">
        <v>0</v>
      </c>
      <c r="H33" s="73"/>
      <c r="I33" s="69">
        <f t="shared" si="3"/>
      </c>
      <c r="J33" s="73"/>
      <c r="K33" s="72">
        <f t="shared" si="4"/>
      </c>
    </row>
    <row r="34" spans="1:11" ht="13.5">
      <c r="A34" s="82" t="s">
        <v>20</v>
      </c>
      <c r="B34" s="74">
        <v>1</v>
      </c>
      <c r="C34" s="73">
        <v>0.6</v>
      </c>
      <c r="D34" s="27">
        <f t="shared" si="1"/>
        <v>60</v>
      </c>
      <c r="E34" s="27"/>
      <c r="F34" s="77">
        <f t="shared" si="2"/>
        <v>0.6</v>
      </c>
      <c r="G34" s="99">
        <v>2</v>
      </c>
      <c r="H34" s="27">
        <v>0.4</v>
      </c>
      <c r="I34" s="27">
        <f t="shared" si="3"/>
        <v>20</v>
      </c>
      <c r="J34" s="27"/>
      <c r="K34" s="77">
        <f t="shared" si="4"/>
        <v>0.4</v>
      </c>
    </row>
    <row r="35" spans="1:11" ht="13.5" hidden="1">
      <c r="A35" s="82" t="s">
        <v>61</v>
      </c>
      <c r="B35" s="74"/>
      <c r="C35" s="73"/>
      <c r="D35" s="69">
        <f t="shared" si="1"/>
      </c>
      <c r="E35" s="73"/>
      <c r="F35" s="72">
        <f t="shared" si="2"/>
      </c>
      <c r="G35" s="89"/>
      <c r="H35" s="73"/>
      <c r="I35" s="69">
        <f t="shared" si="3"/>
      </c>
      <c r="J35" s="73"/>
      <c r="K35" s="72">
        <f t="shared" si="4"/>
      </c>
    </row>
    <row r="36" spans="1:11" s="6" customFormat="1" ht="13.5">
      <c r="A36" s="12" t="s">
        <v>21</v>
      </c>
      <c r="B36" s="25">
        <v>17</v>
      </c>
      <c r="C36" s="27">
        <v>14.3</v>
      </c>
      <c r="D36" s="27">
        <f t="shared" si="1"/>
        <v>84.1</v>
      </c>
      <c r="E36" s="27">
        <v>15.6</v>
      </c>
      <c r="F36" s="77">
        <f t="shared" si="2"/>
        <v>-1.3</v>
      </c>
      <c r="G36" s="99">
        <v>70</v>
      </c>
      <c r="H36" s="27">
        <v>63.2</v>
      </c>
      <c r="I36" s="27">
        <f t="shared" si="3"/>
        <v>90.3</v>
      </c>
      <c r="J36" s="27">
        <v>71.5</v>
      </c>
      <c r="K36" s="77">
        <f t="shared" si="4"/>
        <v>-8.3</v>
      </c>
    </row>
    <row r="37" spans="1:11" ht="13.5">
      <c r="A37" s="82" t="s">
        <v>62</v>
      </c>
      <c r="B37" s="74">
        <v>21.1</v>
      </c>
      <c r="C37" s="73">
        <v>21.4</v>
      </c>
      <c r="D37" s="27">
        <f t="shared" si="1"/>
        <v>101.4</v>
      </c>
      <c r="E37" s="27">
        <v>34.8</v>
      </c>
      <c r="F37" s="77">
        <f t="shared" si="2"/>
        <v>-13.4</v>
      </c>
      <c r="G37" s="99">
        <v>15.5</v>
      </c>
      <c r="H37" s="27">
        <v>10.8</v>
      </c>
      <c r="I37" s="27">
        <f t="shared" si="3"/>
        <v>69.7</v>
      </c>
      <c r="J37" s="27">
        <v>20.3</v>
      </c>
      <c r="K37" s="77">
        <f t="shared" si="4"/>
        <v>-9.5</v>
      </c>
    </row>
    <row r="38" spans="1:11" ht="13.5">
      <c r="A38" s="82" t="s">
        <v>22</v>
      </c>
      <c r="B38" s="74">
        <v>6</v>
      </c>
      <c r="C38" s="73">
        <v>5.1</v>
      </c>
      <c r="D38" s="27">
        <f t="shared" si="1"/>
        <v>85</v>
      </c>
      <c r="E38" s="27">
        <v>3.9</v>
      </c>
      <c r="F38" s="77">
        <f t="shared" si="2"/>
        <v>1.2</v>
      </c>
      <c r="G38" s="99">
        <v>24</v>
      </c>
      <c r="H38" s="110">
        <v>20.9</v>
      </c>
      <c r="I38" s="27">
        <f t="shared" si="3"/>
        <v>87.1</v>
      </c>
      <c r="J38" s="27">
        <v>18.6</v>
      </c>
      <c r="K38" s="77">
        <f t="shared" si="4"/>
        <v>2.3</v>
      </c>
    </row>
    <row r="39" spans="1:11" ht="13.5" hidden="1">
      <c r="A39" s="82" t="s">
        <v>23</v>
      </c>
      <c r="B39" s="74"/>
      <c r="C39" s="73"/>
      <c r="D39" s="69">
        <f t="shared" si="1"/>
      </c>
      <c r="E39" s="73"/>
      <c r="F39" s="72">
        <f t="shared" si="2"/>
      </c>
      <c r="G39" s="89"/>
      <c r="H39" s="73"/>
      <c r="I39" s="69">
        <f t="shared" si="3"/>
      </c>
      <c r="J39" s="73"/>
      <c r="K39" s="72">
        <f t="shared" si="4"/>
      </c>
    </row>
    <row r="40" spans="1:11" ht="13.5">
      <c r="A40" s="82" t="s">
        <v>24</v>
      </c>
      <c r="B40" s="74">
        <v>4.8</v>
      </c>
      <c r="C40" s="73">
        <v>1.5</v>
      </c>
      <c r="D40" s="27">
        <f t="shared" si="1"/>
        <v>31.3</v>
      </c>
      <c r="E40" s="27">
        <v>4.4</v>
      </c>
      <c r="F40" s="77">
        <f t="shared" si="2"/>
        <v>-2.9</v>
      </c>
      <c r="G40" s="99">
        <v>4.4</v>
      </c>
      <c r="H40" s="27">
        <v>2.1</v>
      </c>
      <c r="I40" s="27">
        <f t="shared" si="3"/>
        <v>47.7</v>
      </c>
      <c r="J40" s="27">
        <v>2.3</v>
      </c>
      <c r="K40" s="77">
        <f t="shared" si="4"/>
        <v>-0.2</v>
      </c>
    </row>
    <row r="41" spans="1:11" s="49" customFormat="1" ht="13.5">
      <c r="A41" s="82" t="s">
        <v>25</v>
      </c>
      <c r="B41" s="74">
        <v>5</v>
      </c>
      <c r="C41" s="73">
        <v>4.4</v>
      </c>
      <c r="D41" s="27">
        <f t="shared" si="1"/>
        <v>88</v>
      </c>
      <c r="E41" s="27">
        <v>6.6</v>
      </c>
      <c r="F41" s="77">
        <f t="shared" si="2"/>
        <v>-2.2</v>
      </c>
      <c r="G41" s="99">
        <v>7.1</v>
      </c>
      <c r="H41" s="27">
        <v>4.3</v>
      </c>
      <c r="I41" s="27">
        <f t="shared" si="3"/>
        <v>60.6</v>
      </c>
      <c r="J41" s="27">
        <v>7.1</v>
      </c>
      <c r="K41" s="77">
        <f t="shared" si="4"/>
        <v>-2.8</v>
      </c>
    </row>
    <row r="42" spans="1:11" ht="13.5">
      <c r="A42" s="81" t="s">
        <v>63</v>
      </c>
      <c r="B42" s="70">
        <v>113</v>
      </c>
      <c r="C42" s="69">
        <f>SUM(C43:C49)</f>
        <v>153.4</v>
      </c>
      <c r="D42" s="69">
        <f t="shared" si="1"/>
        <v>135.8</v>
      </c>
      <c r="E42" s="69">
        <f>SUM(E43:E50)</f>
        <v>229.3</v>
      </c>
      <c r="F42" s="72">
        <f t="shared" si="2"/>
        <v>-75.9</v>
      </c>
      <c r="G42" s="88">
        <v>853.7</v>
      </c>
      <c r="H42" s="69">
        <f>SUM(H43:H49)</f>
        <v>782.4</v>
      </c>
      <c r="I42" s="69">
        <f t="shared" si="3"/>
        <v>91.6</v>
      </c>
      <c r="J42" s="69">
        <f>SUM(J43:J50)</f>
        <v>859.8</v>
      </c>
      <c r="K42" s="72">
        <f t="shared" si="4"/>
        <v>-77.4</v>
      </c>
    </row>
    <row r="43" spans="1:11" ht="13.5" hidden="1">
      <c r="A43" s="82" t="s">
        <v>64</v>
      </c>
      <c r="B43" s="74"/>
      <c r="C43" s="73"/>
      <c r="D43" s="73">
        <f t="shared" si="1"/>
      </c>
      <c r="E43" s="73"/>
      <c r="F43" s="75">
        <f t="shared" si="2"/>
      </c>
      <c r="G43" s="89"/>
      <c r="H43" s="73"/>
      <c r="I43" s="73">
        <f t="shared" si="3"/>
      </c>
      <c r="J43" s="73"/>
      <c r="K43" s="75">
        <f t="shared" si="4"/>
      </c>
    </row>
    <row r="44" spans="1:11" ht="13.5">
      <c r="A44" s="82" t="s">
        <v>67</v>
      </c>
      <c r="B44" s="74">
        <v>1</v>
      </c>
      <c r="C44" s="73">
        <v>1.6</v>
      </c>
      <c r="D44" s="73">
        <f t="shared" si="1"/>
        <v>160</v>
      </c>
      <c r="E44" s="73">
        <v>0.8</v>
      </c>
      <c r="F44" s="75">
        <f t="shared" si="2"/>
        <v>0.8</v>
      </c>
      <c r="G44" s="89">
        <v>31.2</v>
      </c>
      <c r="H44" s="73">
        <v>38.7</v>
      </c>
      <c r="I44" s="73">
        <f t="shared" si="3"/>
        <v>124</v>
      </c>
      <c r="J44" s="73">
        <v>31.6</v>
      </c>
      <c r="K44" s="75">
        <f t="shared" si="4"/>
        <v>7.1</v>
      </c>
    </row>
    <row r="45" spans="1:11" ht="13.5">
      <c r="A45" s="82" t="s">
        <v>96</v>
      </c>
      <c r="B45" s="74">
        <v>1.1</v>
      </c>
      <c r="C45" s="73">
        <v>4.1</v>
      </c>
      <c r="D45" s="73">
        <f t="shared" si="1"/>
        <v>372.7</v>
      </c>
      <c r="E45" s="73">
        <v>1.9</v>
      </c>
      <c r="F45" s="75">
        <f t="shared" si="2"/>
        <v>2.2</v>
      </c>
      <c r="G45" s="89">
        <v>55.5</v>
      </c>
      <c r="H45" s="73">
        <v>57.3</v>
      </c>
      <c r="I45" s="73">
        <f t="shared" si="3"/>
        <v>103.2</v>
      </c>
      <c r="J45" s="73">
        <v>57</v>
      </c>
      <c r="K45" s="75">
        <f t="shared" si="4"/>
        <v>0.3</v>
      </c>
    </row>
    <row r="46" spans="1:11" ht="13.5">
      <c r="A46" s="82" t="s">
        <v>26</v>
      </c>
      <c r="B46" s="78">
        <v>3.9</v>
      </c>
      <c r="C46" s="73">
        <v>2.2</v>
      </c>
      <c r="D46" s="73">
        <f t="shared" si="1"/>
        <v>56.4</v>
      </c>
      <c r="E46" s="17">
        <v>3.3</v>
      </c>
      <c r="F46" s="75">
        <f t="shared" si="2"/>
        <v>-1.1</v>
      </c>
      <c r="G46" s="90">
        <v>42</v>
      </c>
      <c r="H46" s="73">
        <v>34.5</v>
      </c>
      <c r="I46" s="73">
        <f t="shared" si="3"/>
        <v>82.1</v>
      </c>
      <c r="J46" s="17">
        <v>42.1</v>
      </c>
      <c r="K46" s="75">
        <f>IF(H46&gt;0,H46-J46,"")</f>
        <v>-7.6</v>
      </c>
    </row>
    <row r="47" spans="1:11" ht="13.5">
      <c r="A47" s="82" t="s">
        <v>28</v>
      </c>
      <c r="B47" s="74">
        <v>0.4</v>
      </c>
      <c r="C47" s="73">
        <v>0.2</v>
      </c>
      <c r="D47" s="73">
        <f t="shared" si="1"/>
        <v>50</v>
      </c>
      <c r="E47" s="17">
        <v>0.7</v>
      </c>
      <c r="F47" s="75">
        <f t="shared" si="2"/>
        <v>-0.5</v>
      </c>
      <c r="G47" s="89">
        <v>5</v>
      </c>
      <c r="H47" s="73">
        <v>4.5</v>
      </c>
      <c r="I47" s="73">
        <f t="shared" si="3"/>
        <v>90</v>
      </c>
      <c r="J47" s="17">
        <v>3.6</v>
      </c>
      <c r="K47" s="75">
        <f>IF(H47&gt;0,H47-J47,"")</f>
        <v>0.9</v>
      </c>
    </row>
    <row r="48" spans="1:11" s="49" customFormat="1" ht="13.5">
      <c r="A48" s="82" t="s">
        <v>29</v>
      </c>
      <c r="B48" s="74">
        <v>95</v>
      </c>
      <c r="C48" s="73">
        <v>134.3</v>
      </c>
      <c r="D48" s="73">
        <f t="shared" si="1"/>
        <v>141.4</v>
      </c>
      <c r="E48" s="17">
        <v>205.7</v>
      </c>
      <c r="F48" s="75">
        <f t="shared" si="2"/>
        <v>-71.4</v>
      </c>
      <c r="G48" s="89">
        <v>250</v>
      </c>
      <c r="H48" s="73">
        <v>280.6</v>
      </c>
      <c r="I48" s="73">
        <f t="shared" si="3"/>
        <v>112.2</v>
      </c>
      <c r="J48" s="17">
        <v>328.2</v>
      </c>
      <c r="K48" s="75">
        <f>IF(H48&gt;0,H48-J48,"")</f>
        <v>-47.6</v>
      </c>
    </row>
    <row r="49" spans="1:11" ht="13.5">
      <c r="A49" s="82" t="s">
        <v>30</v>
      </c>
      <c r="B49" s="74">
        <v>11.6</v>
      </c>
      <c r="C49" s="73">
        <v>11</v>
      </c>
      <c r="D49" s="73">
        <f t="shared" si="1"/>
        <v>94.8</v>
      </c>
      <c r="E49" s="17">
        <v>16.9</v>
      </c>
      <c r="F49" s="75">
        <f t="shared" si="2"/>
        <v>-5.9</v>
      </c>
      <c r="G49" s="89">
        <v>470</v>
      </c>
      <c r="H49" s="73">
        <v>366.8</v>
      </c>
      <c r="I49" s="73">
        <f t="shared" si="3"/>
        <v>78</v>
      </c>
      <c r="J49" s="17">
        <v>397.3</v>
      </c>
      <c r="K49" s="75">
        <f>IF(H49&gt;0,H49-J49,"")</f>
        <v>-30.5</v>
      </c>
    </row>
    <row r="50" spans="1:11" ht="13.5" hidden="1">
      <c r="A50" s="83" t="s">
        <v>97</v>
      </c>
      <c r="B50" s="74"/>
      <c r="C50" s="73"/>
      <c r="D50" s="73">
        <f t="shared" si="1"/>
      </c>
      <c r="E50" s="73"/>
      <c r="F50" s="75"/>
      <c r="G50" s="89"/>
      <c r="H50" s="73"/>
      <c r="I50" s="73">
        <f t="shared" si="3"/>
      </c>
      <c r="J50" s="73"/>
      <c r="K50" s="75"/>
    </row>
    <row r="51" spans="1:11" s="49" customFormat="1" ht="13.5">
      <c r="A51" s="81" t="s">
        <v>118</v>
      </c>
      <c r="B51" s="70">
        <v>4</v>
      </c>
      <c r="C51" s="69">
        <f>SUM(C52:C58)</f>
        <v>4.2</v>
      </c>
      <c r="D51" s="69">
        <f t="shared" si="1"/>
        <v>105</v>
      </c>
      <c r="E51" s="69">
        <v>4.3</v>
      </c>
      <c r="F51" s="72">
        <f t="shared" si="2"/>
        <v>-0.1</v>
      </c>
      <c r="G51" s="88">
        <v>78.6</v>
      </c>
      <c r="H51" s="69">
        <f>SUM(H52:H58)</f>
        <v>72.2</v>
      </c>
      <c r="I51" s="69">
        <f t="shared" si="3"/>
        <v>91.9</v>
      </c>
      <c r="J51" s="69">
        <v>91.1</v>
      </c>
      <c r="K51" s="72">
        <f aca="true" t="shared" si="5" ref="K51:K108">IF(H51&gt;0,H51-J51,"")</f>
        <v>-18.9</v>
      </c>
    </row>
    <row r="52" spans="1:11" ht="13.5">
      <c r="A52" s="82" t="s">
        <v>65</v>
      </c>
      <c r="B52" s="74">
        <v>2</v>
      </c>
      <c r="C52" s="73">
        <v>2.3</v>
      </c>
      <c r="D52" s="73">
        <f t="shared" si="1"/>
        <v>115</v>
      </c>
      <c r="E52" s="73">
        <v>0.9</v>
      </c>
      <c r="F52" s="75">
        <f t="shared" si="2"/>
        <v>1.4</v>
      </c>
      <c r="G52" s="89">
        <v>15</v>
      </c>
      <c r="H52" s="73">
        <v>11.6</v>
      </c>
      <c r="I52" s="73">
        <f t="shared" si="3"/>
        <v>77.3</v>
      </c>
      <c r="J52" s="73">
        <v>8.1</v>
      </c>
      <c r="K52" s="75">
        <f t="shared" si="5"/>
        <v>3.5</v>
      </c>
    </row>
    <row r="53" spans="1:14" ht="13.5" hidden="1">
      <c r="A53" s="82" t="s">
        <v>66</v>
      </c>
      <c r="B53" s="74"/>
      <c r="C53" s="73"/>
      <c r="D53" s="73">
        <f t="shared" si="1"/>
      </c>
      <c r="E53" s="73"/>
      <c r="F53" s="75">
        <f t="shared" si="2"/>
      </c>
      <c r="G53" s="89"/>
      <c r="H53" s="73"/>
      <c r="I53" s="73">
        <f t="shared" si="3"/>
      </c>
      <c r="J53" s="73">
        <v>0.4</v>
      </c>
      <c r="K53" s="75">
        <f t="shared" si="5"/>
      </c>
      <c r="M53" s="4" t="s">
        <v>113</v>
      </c>
      <c r="N53" s="4" t="s">
        <v>113</v>
      </c>
    </row>
    <row r="54" spans="1:11" ht="13.5">
      <c r="A54" s="82" t="s">
        <v>55</v>
      </c>
      <c r="B54" s="74">
        <v>0.3</v>
      </c>
      <c r="C54" s="73"/>
      <c r="D54" s="73">
        <f t="shared" si="1"/>
      </c>
      <c r="E54" s="73">
        <v>0.5</v>
      </c>
      <c r="F54" s="75">
        <f t="shared" si="2"/>
      </c>
      <c r="G54" s="89">
        <v>7.5</v>
      </c>
      <c r="H54" s="73">
        <v>7.2</v>
      </c>
      <c r="I54" s="73">
        <f t="shared" si="3"/>
        <v>96</v>
      </c>
      <c r="J54" s="73">
        <v>6.8</v>
      </c>
      <c r="K54" s="75">
        <f t="shared" si="5"/>
        <v>0.4</v>
      </c>
    </row>
    <row r="55" spans="1:11" ht="13.5">
      <c r="A55" s="82" t="s">
        <v>56</v>
      </c>
      <c r="B55" s="74">
        <v>0.4</v>
      </c>
      <c r="C55" s="73">
        <v>0.2</v>
      </c>
      <c r="D55" s="73">
        <f t="shared" si="1"/>
        <v>50</v>
      </c>
      <c r="E55" s="73"/>
      <c r="F55" s="75">
        <f t="shared" si="2"/>
        <v>0.2</v>
      </c>
      <c r="G55" s="89">
        <v>11.5</v>
      </c>
      <c r="H55" s="73">
        <v>6.2</v>
      </c>
      <c r="I55" s="73">
        <f t="shared" si="3"/>
        <v>53.9</v>
      </c>
      <c r="J55" s="73">
        <v>9.7</v>
      </c>
      <c r="K55" s="75">
        <f t="shared" si="5"/>
        <v>-3.5</v>
      </c>
    </row>
    <row r="56" spans="1:11" s="49" customFormat="1" ht="13.5">
      <c r="A56" s="82" t="s">
        <v>68</v>
      </c>
      <c r="B56" s="74">
        <v>0.1</v>
      </c>
      <c r="C56" s="73">
        <v>0.1</v>
      </c>
      <c r="D56" s="73">
        <f t="shared" si="1"/>
        <v>100</v>
      </c>
      <c r="E56" s="73">
        <v>0.2</v>
      </c>
      <c r="F56" s="75">
        <f t="shared" si="2"/>
        <v>-0.1</v>
      </c>
      <c r="G56" s="89">
        <v>1.5</v>
      </c>
      <c r="H56" s="73">
        <v>1.5</v>
      </c>
      <c r="I56" s="73">
        <f t="shared" si="3"/>
        <v>100</v>
      </c>
      <c r="J56" s="73">
        <v>0.6</v>
      </c>
      <c r="K56" s="75">
        <f t="shared" si="5"/>
        <v>0.9</v>
      </c>
    </row>
    <row r="57" spans="1:11" ht="13.5">
      <c r="A57" s="82" t="s">
        <v>69</v>
      </c>
      <c r="B57" s="74">
        <v>0.4</v>
      </c>
      <c r="C57" s="73">
        <v>0.38</v>
      </c>
      <c r="D57" s="73">
        <f t="shared" si="1"/>
        <v>95</v>
      </c>
      <c r="E57" s="73"/>
      <c r="F57" s="75">
        <f t="shared" si="2"/>
        <v>0.4</v>
      </c>
      <c r="G57" s="89">
        <v>3.2</v>
      </c>
      <c r="H57" s="73">
        <v>5.8</v>
      </c>
      <c r="I57" s="73">
        <f t="shared" si="3"/>
        <v>181.3</v>
      </c>
      <c r="J57" s="73">
        <v>5.5</v>
      </c>
      <c r="K57" s="75">
        <f t="shared" si="5"/>
        <v>0.3</v>
      </c>
    </row>
    <row r="58" spans="1:11" ht="13.5">
      <c r="A58" s="84" t="s">
        <v>27</v>
      </c>
      <c r="B58" s="74">
        <v>1.2</v>
      </c>
      <c r="C58" s="73">
        <v>1.2</v>
      </c>
      <c r="D58" s="73">
        <f t="shared" si="1"/>
        <v>100</v>
      </c>
      <c r="E58" s="73">
        <v>2.7</v>
      </c>
      <c r="F58" s="75">
        <f t="shared" si="2"/>
        <v>-1.5</v>
      </c>
      <c r="G58" s="89">
        <v>39.9</v>
      </c>
      <c r="H58" s="73">
        <v>39.9</v>
      </c>
      <c r="I58" s="73">
        <f t="shared" si="3"/>
        <v>100</v>
      </c>
      <c r="J58" s="73">
        <v>60</v>
      </c>
      <c r="K58" s="75">
        <f t="shared" si="5"/>
        <v>-20.1</v>
      </c>
    </row>
    <row r="59" spans="1:11" s="7" customFormat="1" ht="13.5">
      <c r="A59" s="11" t="s">
        <v>31</v>
      </c>
      <c r="B59" s="24">
        <v>3840.7</v>
      </c>
      <c r="C59" s="26">
        <f>SUM(C60:C73)</f>
        <v>3217.8</v>
      </c>
      <c r="D59" s="26">
        <f t="shared" si="1"/>
        <v>83.8</v>
      </c>
      <c r="E59" s="26">
        <v>3448.1</v>
      </c>
      <c r="F59" s="79">
        <f t="shared" si="2"/>
        <v>-230.3</v>
      </c>
      <c r="G59" s="91">
        <v>2735.9</v>
      </c>
      <c r="H59" s="26">
        <f>SUM(H60:H73)</f>
        <v>2631.1</v>
      </c>
      <c r="I59" s="26">
        <f>IF(H59&gt;0,H59/G59*100,"")</f>
        <v>96.2</v>
      </c>
      <c r="J59" s="26">
        <v>2686.3</v>
      </c>
      <c r="K59" s="79">
        <f t="shared" si="5"/>
        <v>-55.2</v>
      </c>
    </row>
    <row r="60" spans="1:13" ht="13.5">
      <c r="A60" s="82" t="s">
        <v>70</v>
      </c>
      <c r="B60" s="74">
        <v>710</v>
      </c>
      <c r="C60" s="73">
        <v>667</v>
      </c>
      <c r="D60" s="73">
        <f t="shared" si="1"/>
        <v>93.9</v>
      </c>
      <c r="E60" s="73">
        <v>617</v>
      </c>
      <c r="F60" s="75">
        <f t="shared" si="2"/>
        <v>50</v>
      </c>
      <c r="G60" s="89">
        <v>419.5</v>
      </c>
      <c r="H60" s="73">
        <v>388</v>
      </c>
      <c r="I60" s="73">
        <f t="shared" si="3"/>
        <v>92.5</v>
      </c>
      <c r="J60" s="73">
        <v>384.3</v>
      </c>
      <c r="K60" s="75">
        <f t="shared" si="5"/>
        <v>3.7</v>
      </c>
      <c r="M60" s="4" t="s">
        <v>113</v>
      </c>
    </row>
    <row r="61" spans="1:11" ht="13.5">
      <c r="A61" s="82" t="s">
        <v>71</v>
      </c>
      <c r="B61" s="74">
        <v>41.2</v>
      </c>
      <c r="C61" s="73">
        <v>30.4</v>
      </c>
      <c r="D61" s="73">
        <f t="shared" si="1"/>
        <v>73.8</v>
      </c>
      <c r="E61" s="73">
        <v>40.5</v>
      </c>
      <c r="F61" s="75">
        <f t="shared" si="2"/>
        <v>-10.1</v>
      </c>
      <c r="G61" s="89">
        <v>32.4</v>
      </c>
      <c r="H61" s="73">
        <v>30.8</v>
      </c>
      <c r="I61" s="73">
        <f t="shared" si="3"/>
        <v>95.1</v>
      </c>
      <c r="J61" s="73">
        <v>33.6</v>
      </c>
      <c r="K61" s="75">
        <f t="shared" si="5"/>
        <v>-2.8</v>
      </c>
    </row>
    <row r="62" spans="1:11" ht="13.5">
      <c r="A62" s="82" t="s">
        <v>72</v>
      </c>
      <c r="B62" s="74">
        <v>57</v>
      </c>
      <c r="C62" s="73">
        <v>56.4</v>
      </c>
      <c r="D62" s="73">
        <f t="shared" si="1"/>
        <v>98.9</v>
      </c>
      <c r="E62" s="73">
        <v>64.9</v>
      </c>
      <c r="F62" s="75">
        <f t="shared" si="2"/>
        <v>-8.5</v>
      </c>
      <c r="G62" s="89">
        <v>148</v>
      </c>
      <c r="H62" s="73">
        <v>148</v>
      </c>
      <c r="I62" s="73">
        <f t="shared" si="3"/>
        <v>100</v>
      </c>
      <c r="J62" s="73">
        <v>152.1</v>
      </c>
      <c r="K62" s="75">
        <f t="shared" si="5"/>
        <v>-4.1</v>
      </c>
    </row>
    <row r="63" spans="1:11" ht="13.5">
      <c r="A63" s="82" t="s">
        <v>73</v>
      </c>
      <c r="B63" s="74">
        <v>427.2</v>
      </c>
      <c r="C63" s="73">
        <v>384.6</v>
      </c>
      <c r="D63" s="73">
        <f t="shared" si="1"/>
        <v>90</v>
      </c>
      <c r="E63" s="73">
        <v>445</v>
      </c>
      <c r="F63" s="75">
        <f t="shared" si="2"/>
        <v>-60.4</v>
      </c>
      <c r="G63" s="89">
        <v>354.3</v>
      </c>
      <c r="H63" s="73">
        <v>369.4</v>
      </c>
      <c r="I63" s="73">
        <f t="shared" si="3"/>
        <v>104.3</v>
      </c>
      <c r="J63" s="73">
        <v>371</v>
      </c>
      <c r="K63" s="75">
        <f t="shared" si="5"/>
        <v>-1.6</v>
      </c>
    </row>
    <row r="64" spans="1:11" ht="13.5">
      <c r="A64" s="82" t="s">
        <v>57</v>
      </c>
      <c r="B64" s="74">
        <v>148.5</v>
      </c>
      <c r="C64" s="73">
        <v>80.2</v>
      </c>
      <c r="D64" s="73">
        <f t="shared" si="1"/>
        <v>54</v>
      </c>
      <c r="E64" s="73">
        <v>93.1</v>
      </c>
      <c r="F64" s="75">
        <f t="shared" si="2"/>
        <v>-12.9</v>
      </c>
      <c r="G64" s="89">
        <v>77.2</v>
      </c>
      <c r="H64" s="73">
        <v>123.4</v>
      </c>
      <c r="I64" s="73">
        <f t="shared" si="3"/>
        <v>159.8</v>
      </c>
      <c r="J64" s="73">
        <v>141.1</v>
      </c>
      <c r="K64" s="75">
        <f t="shared" si="5"/>
        <v>-17.7</v>
      </c>
    </row>
    <row r="65" spans="1:11" ht="13.5">
      <c r="A65" s="82" t="s">
        <v>58</v>
      </c>
      <c r="B65" s="74">
        <v>94.6</v>
      </c>
      <c r="C65" s="73">
        <v>67.5</v>
      </c>
      <c r="D65" s="73">
        <f t="shared" si="1"/>
        <v>71.4</v>
      </c>
      <c r="E65" s="73">
        <v>92.4</v>
      </c>
      <c r="F65" s="75">
        <f t="shared" si="2"/>
        <v>-24.9</v>
      </c>
      <c r="G65" s="89">
        <v>95</v>
      </c>
      <c r="H65" s="73">
        <v>93.4</v>
      </c>
      <c r="I65" s="73">
        <f t="shared" si="3"/>
        <v>98.3</v>
      </c>
      <c r="J65" s="73">
        <v>94.6</v>
      </c>
      <c r="K65" s="75">
        <f t="shared" si="5"/>
        <v>-1.2</v>
      </c>
    </row>
    <row r="66" spans="1:11" ht="14.25" customHeight="1">
      <c r="A66" s="82" t="s">
        <v>93</v>
      </c>
      <c r="B66" s="74">
        <v>100</v>
      </c>
      <c r="C66" s="73">
        <v>91</v>
      </c>
      <c r="D66" s="73">
        <f t="shared" si="1"/>
        <v>91</v>
      </c>
      <c r="E66" s="73">
        <v>100.3</v>
      </c>
      <c r="F66" s="75">
        <f>IF(C66&gt;0,C66-E66,"")</f>
        <v>-9.3</v>
      </c>
      <c r="G66" s="89">
        <v>63</v>
      </c>
      <c r="H66" s="73">
        <v>67.5</v>
      </c>
      <c r="I66" s="73">
        <f t="shared" si="3"/>
        <v>107.1</v>
      </c>
      <c r="J66" s="73">
        <v>68</v>
      </c>
      <c r="K66" s="75">
        <f t="shared" si="5"/>
        <v>-0.5</v>
      </c>
    </row>
    <row r="67" spans="1:11" ht="13.5">
      <c r="A67" s="82" t="s">
        <v>32</v>
      </c>
      <c r="B67" s="74">
        <v>76</v>
      </c>
      <c r="C67" s="73">
        <v>52</v>
      </c>
      <c r="D67" s="73">
        <f t="shared" si="1"/>
        <v>68.4</v>
      </c>
      <c r="E67" s="73">
        <v>73.6</v>
      </c>
      <c r="F67" s="75">
        <f t="shared" si="2"/>
        <v>-21.6</v>
      </c>
      <c r="G67" s="89">
        <v>98</v>
      </c>
      <c r="H67" s="73">
        <v>76</v>
      </c>
      <c r="I67" s="73">
        <f t="shared" si="3"/>
        <v>77.6</v>
      </c>
      <c r="J67" s="73">
        <v>101.4</v>
      </c>
      <c r="K67" s="75">
        <f t="shared" si="5"/>
        <v>-25.4</v>
      </c>
    </row>
    <row r="68" spans="1:11" ht="13.5">
      <c r="A68" s="82" t="s">
        <v>74</v>
      </c>
      <c r="B68" s="74">
        <v>126.6</v>
      </c>
      <c r="C68" s="73">
        <v>106.9</v>
      </c>
      <c r="D68" s="73">
        <f t="shared" si="1"/>
        <v>84.4</v>
      </c>
      <c r="E68" s="73">
        <v>136.9</v>
      </c>
      <c r="F68" s="75">
        <f t="shared" si="2"/>
        <v>-30</v>
      </c>
      <c r="G68" s="89">
        <v>136</v>
      </c>
      <c r="H68" s="73">
        <v>132.8</v>
      </c>
      <c r="I68" s="73">
        <v>134.1</v>
      </c>
      <c r="J68" s="73">
        <v>134.8</v>
      </c>
      <c r="K68" s="75">
        <f t="shared" si="5"/>
        <v>-2</v>
      </c>
    </row>
    <row r="69" spans="1:11" ht="13.5">
      <c r="A69" s="82" t="s">
        <v>33</v>
      </c>
      <c r="B69" s="74">
        <v>1310.5</v>
      </c>
      <c r="C69" s="73">
        <v>1085.7</v>
      </c>
      <c r="D69" s="73">
        <f t="shared" si="1"/>
        <v>82.8</v>
      </c>
      <c r="E69" s="73">
        <v>1029.3</v>
      </c>
      <c r="F69" s="75">
        <f t="shared" si="2"/>
        <v>56.4</v>
      </c>
      <c r="G69" s="89">
        <v>449.1</v>
      </c>
      <c r="H69" s="73">
        <v>412.8</v>
      </c>
      <c r="I69" s="73">
        <v>374.6</v>
      </c>
      <c r="J69" s="73">
        <v>392.8</v>
      </c>
      <c r="K69" s="75">
        <f t="shared" si="5"/>
        <v>20</v>
      </c>
    </row>
    <row r="70" spans="1:11" ht="13.5">
      <c r="A70" s="82" t="s">
        <v>34</v>
      </c>
      <c r="B70" s="74">
        <v>145.3</v>
      </c>
      <c r="C70" s="73">
        <v>137</v>
      </c>
      <c r="D70" s="73">
        <f t="shared" si="1"/>
        <v>94.3</v>
      </c>
      <c r="E70" s="73">
        <v>158.4</v>
      </c>
      <c r="F70" s="75">
        <f t="shared" si="2"/>
        <v>-21.4</v>
      </c>
      <c r="G70" s="89">
        <v>113.2</v>
      </c>
      <c r="H70" s="73">
        <v>102.2</v>
      </c>
      <c r="I70" s="73">
        <v>108.1</v>
      </c>
      <c r="J70" s="73">
        <v>108.1</v>
      </c>
      <c r="K70" s="75">
        <f t="shared" si="5"/>
        <v>-5.9</v>
      </c>
    </row>
    <row r="71" spans="1:11" ht="13.5">
      <c r="A71" s="82" t="s">
        <v>35</v>
      </c>
      <c r="B71" s="74">
        <v>170</v>
      </c>
      <c r="C71" s="73">
        <v>142</v>
      </c>
      <c r="D71" s="73">
        <f t="shared" si="1"/>
        <v>83.5</v>
      </c>
      <c r="E71" s="73">
        <v>159</v>
      </c>
      <c r="F71" s="75">
        <f t="shared" si="2"/>
        <v>-17</v>
      </c>
      <c r="G71" s="89">
        <v>300</v>
      </c>
      <c r="H71" s="73">
        <v>270</v>
      </c>
      <c r="I71" s="73">
        <f t="shared" si="3"/>
        <v>90</v>
      </c>
      <c r="J71" s="73">
        <v>279</v>
      </c>
      <c r="K71" s="75">
        <f t="shared" si="5"/>
        <v>-9</v>
      </c>
    </row>
    <row r="72" spans="1:11" s="49" customFormat="1" ht="13.5">
      <c r="A72" s="82" t="s">
        <v>36</v>
      </c>
      <c r="B72" s="74">
        <v>275.2</v>
      </c>
      <c r="C72" s="73">
        <v>207.6</v>
      </c>
      <c r="D72" s="73">
        <f t="shared" si="1"/>
        <v>75.4</v>
      </c>
      <c r="E72" s="17">
        <v>310.5</v>
      </c>
      <c r="F72" s="75">
        <f t="shared" si="2"/>
        <v>-102.9</v>
      </c>
      <c r="G72" s="89">
        <v>354.1</v>
      </c>
      <c r="H72" s="73">
        <v>304.4</v>
      </c>
      <c r="I72" s="73">
        <f t="shared" si="3"/>
        <v>86</v>
      </c>
      <c r="J72" s="73">
        <v>329</v>
      </c>
      <c r="K72" s="75">
        <f t="shared" si="5"/>
        <v>-24.6</v>
      </c>
    </row>
    <row r="73" spans="1:11" ht="13.5">
      <c r="A73" s="82" t="s">
        <v>37</v>
      </c>
      <c r="B73" s="74">
        <v>142.2</v>
      </c>
      <c r="C73" s="73">
        <v>109.5</v>
      </c>
      <c r="D73" s="73">
        <f t="shared" si="1"/>
        <v>77</v>
      </c>
      <c r="E73" s="17">
        <v>127.2</v>
      </c>
      <c r="F73" s="75">
        <f t="shared" si="2"/>
        <v>-17.7</v>
      </c>
      <c r="G73" s="89">
        <v>96.1</v>
      </c>
      <c r="H73" s="73">
        <v>112.4</v>
      </c>
      <c r="I73" s="73">
        <f t="shared" si="3"/>
        <v>117</v>
      </c>
      <c r="J73" s="73">
        <v>96.5</v>
      </c>
      <c r="K73" s="75">
        <f t="shared" si="5"/>
        <v>15.9</v>
      </c>
    </row>
    <row r="74" spans="1:12" ht="13.5">
      <c r="A74" s="81" t="s">
        <v>75</v>
      </c>
      <c r="B74" s="70">
        <v>2372.5</v>
      </c>
      <c r="C74" s="69">
        <f>SUM(C75:C80)-C78-C79</f>
        <v>1694.8</v>
      </c>
      <c r="D74" s="26">
        <f t="shared" si="1"/>
        <v>71.4</v>
      </c>
      <c r="E74" s="26">
        <v>1943.8</v>
      </c>
      <c r="F74" s="79">
        <f t="shared" si="2"/>
        <v>-249</v>
      </c>
      <c r="G74" s="91">
        <v>729.125</v>
      </c>
      <c r="H74" s="26">
        <f>SUM(H75:H80)-H78-H79</f>
        <v>411.3</v>
      </c>
      <c r="I74" s="26">
        <f t="shared" si="3"/>
        <v>56.4</v>
      </c>
      <c r="J74" s="26">
        <v>428.5</v>
      </c>
      <c r="K74" s="79">
        <f t="shared" si="5"/>
        <v>-17.2</v>
      </c>
      <c r="L74" s="7"/>
    </row>
    <row r="75" spans="1:11" ht="13.5">
      <c r="A75" s="82" t="s">
        <v>76</v>
      </c>
      <c r="B75" s="74">
        <v>882.7</v>
      </c>
      <c r="C75" s="73">
        <v>583.8</v>
      </c>
      <c r="D75" s="73">
        <f t="shared" si="1"/>
        <v>66.1</v>
      </c>
      <c r="E75" s="17">
        <v>725.3</v>
      </c>
      <c r="F75" s="75">
        <f t="shared" si="2"/>
        <v>-141.5</v>
      </c>
      <c r="G75" s="89">
        <v>143.1</v>
      </c>
      <c r="H75" s="73">
        <v>46.7</v>
      </c>
      <c r="I75" s="73">
        <f t="shared" si="3"/>
        <v>32.6</v>
      </c>
      <c r="J75" s="73">
        <v>55.5</v>
      </c>
      <c r="K75" s="75">
        <f t="shared" si="5"/>
        <v>-8.8</v>
      </c>
    </row>
    <row r="76" spans="1:11" ht="13.5">
      <c r="A76" s="82" t="s">
        <v>38</v>
      </c>
      <c r="B76" s="74">
        <v>158</v>
      </c>
      <c r="C76" s="73">
        <v>138.8</v>
      </c>
      <c r="D76" s="73">
        <f aca="true" t="shared" si="6" ref="D76:D108">IF(C76&gt;0,C76/B76*100,"")</f>
        <v>87.8</v>
      </c>
      <c r="E76" s="17">
        <v>145.6</v>
      </c>
      <c r="F76" s="75">
        <f t="shared" si="2"/>
        <v>-6.8</v>
      </c>
      <c r="G76" s="89">
        <v>140.4</v>
      </c>
      <c r="H76" s="73">
        <v>120.9</v>
      </c>
      <c r="I76" s="73">
        <f aca="true" t="shared" si="7" ref="I76:I108">IF(H76&gt;0,H76/G76*100,"")</f>
        <v>86.1</v>
      </c>
      <c r="J76" s="73">
        <v>116.8</v>
      </c>
      <c r="K76" s="75">
        <f t="shared" si="5"/>
        <v>4.1</v>
      </c>
    </row>
    <row r="77" spans="1:11" ht="13.5">
      <c r="A77" s="82" t="s">
        <v>39</v>
      </c>
      <c r="B77" s="74">
        <v>424.81</v>
      </c>
      <c r="C77" s="73">
        <v>315</v>
      </c>
      <c r="D77" s="73">
        <f t="shared" si="6"/>
        <v>74.2</v>
      </c>
      <c r="E77" s="17">
        <v>371.6</v>
      </c>
      <c r="F77" s="75">
        <f t="shared" si="2"/>
        <v>-56.6</v>
      </c>
      <c r="G77" s="89">
        <v>144.875</v>
      </c>
      <c r="H77" s="73">
        <v>101</v>
      </c>
      <c r="I77" s="73">
        <f t="shared" si="7"/>
        <v>69.7</v>
      </c>
      <c r="J77" s="73">
        <v>89</v>
      </c>
      <c r="K77" s="75">
        <f t="shared" si="5"/>
        <v>12</v>
      </c>
    </row>
    <row r="78" spans="1:11" ht="13.5" hidden="1">
      <c r="A78" s="82" t="s">
        <v>77</v>
      </c>
      <c r="B78" s="74"/>
      <c r="C78" s="73"/>
      <c r="D78" s="73">
        <f t="shared" si="6"/>
      </c>
      <c r="E78" s="17"/>
      <c r="F78" s="75">
        <f t="shared" si="2"/>
      </c>
      <c r="G78" s="89"/>
      <c r="H78" s="73"/>
      <c r="I78" s="73">
        <f t="shared" si="7"/>
      </c>
      <c r="J78" s="73"/>
      <c r="K78" s="75">
        <f t="shared" si="5"/>
      </c>
    </row>
    <row r="79" spans="1:11" s="49" customFormat="1" ht="13.5" hidden="1">
      <c r="A79" s="82" t="s">
        <v>78</v>
      </c>
      <c r="B79" s="74"/>
      <c r="C79" s="73"/>
      <c r="D79" s="73">
        <f t="shared" si="6"/>
      </c>
      <c r="E79" s="17"/>
      <c r="F79" s="75">
        <f aca="true" t="shared" si="8" ref="F79:F108">IF(C79&gt;0,C79-E79,"")</f>
      </c>
      <c r="G79" s="89"/>
      <c r="H79" s="73"/>
      <c r="I79" s="73">
        <f t="shared" si="7"/>
      </c>
      <c r="J79" s="73"/>
      <c r="K79" s="75">
        <f t="shared" si="5"/>
      </c>
    </row>
    <row r="80" spans="1:11" ht="13.5">
      <c r="A80" s="82" t="s">
        <v>40</v>
      </c>
      <c r="B80" s="74">
        <v>907</v>
      </c>
      <c r="C80" s="73">
        <v>657.2</v>
      </c>
      <c r="D80" s="73">
        <f t="shared" si="6"/>
        <v>72.5</v>
      </c>
      <c r="E80" s="17">
        <v>701.3</v>
      </c>
      <c r="F80" s="75">
        <f t="shared" si="8"/>
        <v>-44.1</v>
      </c>
      <c r="G80" s="89">
        <v>300.8</v>
      </c>
      <c r="H80" s="73">
        <v>142.7</v>
      </c>
      <c r="I80" s="73">
        <f t="shared" si="7"/>
        <v>47.4</v>
      </c>
      <c r="J80" s="73">
        <v>167.2</v>
      </c>
      <c r="K80" s="75">
        <f t="shared" si="5"/>
        <v>-24.5</v>
      </c>
    </row>
    <row r="81" spans="1:11" ht="13.5">
      <c r="A81" s="81" t="s">
        <v>79</v>
      </c>
      <c r="B81" s="70">
        <v>6440.8</v>
      </c>
      <c r="C81" s="69">
        <f>SUM(C82:C97)-C88-C89-C91-C97</f>
        <v>4393.1</v>
      </c>
      <c r="D81" s="26">
        <f t="shared" si="6"/>
        <v>68.2</v>
      </c>
      <c r="E81" s="26">
        <v>5141.6</v>
      </c>
      <c r="F81" s="79">
        <f t="shared" si="8"/>
        <v>-748.5</v>
      </c>
      <c r="G81" s="91">
        <v>1160.105</v>
      </c>
      <c r="H81" s="26">
        <f>SUM(H82:H97)-H88-H89-H91-H97</f>
        <v>752.9</v>
      </c>
      <c r="I81" s="26">
        <f t="shared" si="7"/>
        <v>64.9</v>
      </c>
      <c r="J81" s="26">
        <v>732</v>
      </c>
      <c r="K81" s="79">
        <f t="shared" si="5"/>
        <v>20.9</v>
      </c>
    </row>
    <row r="82" spans="1:11" ht="13.5">
      <c r="A82" s="82" t="s">
        <v>80</v>
      </c>
      <c r="B82" s="74">
        <v>0.96</v>
      </c>
      <c r="C82" s="73">
        <v>0.8</v>
      </c>
      <c r="D82" s="73">
        <f t="shared" si="6"/>
        <v>83.3</v>
      </c>
      <c r="E82" s="17">
        <v>0.6</v>
      </c>
      <c r="F82" s="75">
        <f t="shared" si="8"/>
        <v>0.2</v>
      </c>
      <c r="G82" s="89">
        <v>0.3</v>
      </c>
      <c r="H82" s="73"/>
      <c r="I82" s="73">
        <f t="shared" si="7"/>
      </c>
      <c r="J82" s="73">
        <v>0.3</v>
      </c>
      <c r="K82" s="75">
        <f t="shared" si="5"/>
      </c>
    </row>
    <row r="83" spans="1:11" ht="13.5" hidden="1">
      <c r="A83" s="82" t="s">
        <v>81</v>
      </c>
      <c r="B83" s="74">
        <v>38</v>
      </c>
      <c r="C83" s="73"/>
      <c r="D83" s="73">
        <f t="shared" si="6"/>
      </c>
      <c r="E83" s="17">
        <v>36.8</v>
      </c>
      <c r="F83" s="75">
        <f t="shared" si="8"/>
      </c>
      <c r="G83" s="89">
        <v>7.6</v>
      </c>
      <c r="H83" s="73"/>
      <c r="I83" s="73">
        <f t="shared" si="7"/>
      </c>
      <c r="J83" s="73">
        <v>2.3</v>
      </c>
      <c r="K83" s="75">
        <f t="shared" si="5"/>
      </c>
    </row>
    <row r="84" spans="1:11" ht="13.5" hidden="1">
      <c r="A84" s="82" t="s">
        <v>82</v>
      </c>
      <c r="B84" s="74">
        <v>4.3</v>
      </c>
      <c r="C84" s="73"/>
      <c r="D84" s="73">
        <f t="shared" si="6"/>
      </c>
      <c r="E84" s="17"/>
      <c r="F84" s="75">
        <f t="shared" si="8"/>
      </c>
      <c r="G84" s="89">
        <v>1.2</v>
      </c>
      <c r="H84" s="73"/>
      <c r="I84" s="73">
        <f t="shared" si="7"/>
      </c>
      <c r="J84" s="73"/>
      <c r="K84" s="75">
        <f t="shared" si="5"/>
      </c>
    </row>
    <row r="85" spans="1:11" ht="13.5">
      <c r="A85" s="82" t="s">
        <v>83</v>
      </c>
      <c r="B85" s="74">
        <v>51</v>
      </c>
      <c r="C85" s="73">
        <v>33</v>
      </c>
      <c r="D85" s="73">
        <f t="shared" si="6"/>
        <v>64.7</v>
      </c>
      <c r="E85" s="17">
        <v>48.4</v>
      </c>
      <c r="F85" s="75">
        <f t="shared" si="8"/>
        <v>-15.4</v>
      </c>
      <c r="G85" s="89">
        <v>11</v>
      </c>
      <c r="H85" s="73">
        <v>6.9</v>
      </c>
      <c r="I85" s="73">
        <f t="shared" si="7"/>
        <v>62.7</v>
      </c>
      <c r="J85" s="73">
        <v>7</v>
      </c>
      <c r="K85" s="75">
        <f t="shared" si="5"/>
        <v>-0.1</v>
      </c>
    </row>
    <row r="86" spans="1:11" ht="13.5">
      <c r="A86" s="82" t="s">
        <v>41</v>
      </c>
      <c r="B86" s="74">
        <v>2210</v>
      </c>
      <c r="C86" s="73">
        <v>1245.6</v>
      </c>
      <c r="D86" s="73">
        <f t="shared" si="6"/>
        <v>56.4</v>
      </c>
      <c r="E86" s="17">
        <v>1658.9</v>
      </c>
      <c r="F86" s="75">
        <f t="shared" si="8"/>
        <v>-413.3</v>
      </c>
      <c r="G86" s="89">
        <v>300</v>
      </c>
      <c r="H86" s="73">
        <v>267.5</v>
      </c>
      <c r="I86" s="73">
        <f t="shared" si="7"/>
        <v>89.2</v>
      </c>
      <c r="J86" s="73">
        <v>218.1</v>
      </c>
      <c r="K86" s="75">
        <f t="shared" si="5"/>
        <v>49.4</v>
      </c>
    </row>
    <row r="87" spans="1:11" ht="13.5">
      <c r="A87" s="82" t="s">
        <v>42</v>
      </c>
      <c r="B87" s="74">
        <v>719.2</v>
      </c>
      <c r="C87" s="73">
        <v>588.2</v>
      </c>
      <c r="D87" s="73">
        <f t="shared" si="6"/>
        <v>81.8</v>
      </c>
      <c r="E87" s="17">
        <v>591.2</v>
      </c>
      <c r="F87" s="75">
        <f t="shared" si="8"/>
        <v>-3</v>
      </c>
      <c r="G87" s="89">
        <v>133.805</v>
      </c>
      <c r="H87" s="73">
        <v>88.6</v>
      </c>
      <c r="I87" s="73">
        <f t="shared" si="7"/>
        <v>66.2</v>
      </c>
      <c r="J87" s="73">
        <v>84.4</v>
      </c>
      <c r="K87" s="75">
        <f t="shared" si="5"/>
        <v>4.2</v>
      </c>
    </row>
    <row r="88" spans="1:11" ht="13.5" hidden="1">
      <c r="A88" s="82" t="s">
        <v>84</v>
      </c>
      <c r="B88" s="74"/>
      <c r="C88" s="73"/>
      <c r="D88" s="73">
        <f t="shared" si="6"/>
      </c>
      <c r="E88" s="17"/>
      <c r="F88" s="75">
        <f t="shared" si="8"/>
      </c>
      <c r="G88" s="89"/>
      <c r="H88" s="73"/>
      <c r="I88" s="73">
        <f t="shared" si="7"/>
      </c>
      <c r="J88" s="73"/>
      <c r="K88" s="75">
        <f t="shared" si="5"/>
      </c>
    </row>
    <row r="89" spans="1:11" ht="13.5" hidden="1">
      <c r="A89" s="82" t="s">
        <v>85</v>
      </c>
      <c r="B89" s="74"/>
      <c r="C89" s="73"/>
      <c r="D89" s="73">
        <f t="shared" si="6"/>
      </c>
      <c r="E89" s="17"/>
      <c r="F89" s="75">
        <f t="shared" si="8"/>
      </c>
      <c r="G89" s="89"/>
      <c r="H89" s="73"/>
      <c r="I89" s="73">
        <f t="shared" si="7"/>
      </c>
      <c r="J89" s="73"/>
      <c r="K89" s="75">
        <f t="shared" si="5"/>
      </c>
    </row>
    <row r="90" spans="1:11" ht="13.5">
      <c r="A90" s="82" t="s">
        <v>43</v>
      </c>
      <c r="B90" s="74">
        <v>234.2</v>
      </c>
      <c r="C90" s="73">
        <v>227.6</v>
      </c>
      <c r="D90" s="73">
        <f t="shared" si="6"/>
        <v>97.2</v>
      </c>
      <c r="E90" s="17">
        <v>216.5</v>
      </c>
      <c r="F90" s="75">
        <f t="shared" si="8"/>
        <v>11.1</v>
      </c>
      <c r="G90" s="89">
        <v>85.6</v>
      </c>
      <c r="H90" s="73">
        <v>74.8</v>
      </c>
      <c r="I90" s="73">
        <f t="shared" si="7"/>
        <v>87.4</v>
      </c>
      <c r="J90" s="73">
        <v>72.2</v>
      </c>
      <c r="K90" s="75">
        <f t="shared" si="5"/>
        <v>2.6</v>
      </c>
    </row>
    <row r="91" spans="1:11" ht="13.5" hidden="1">
      <c r="A91" s="82" t="s">
        <v>86</v>
      </c>
      <c r="B91" s="74"/>
      <c r="C91" s="73"/>
      <c r="D91" s="73">
        <f t="shared" si="6"/>
      </c>
      <c r="E91" s="17"/>
      <c r="F91" s="75">
        <f t="shared" si="8"/>
      </c>
      <c r="G91" s="89"/>
      <c r="H91" s="73"/>
      <c r="I91" s="73">
        <f t="shared" si="7"/>
      </c>
      <c r="J91" s="73"/>
      <c r="K91" s="75">
        <f t="shared" si="5"/>
      </c>
    </row>
    <row r="92" spans="1:11" ht="13.5">
      <c r="A92" s="82" t="s">
        <v>44</v>
      </c>
      <c r="B92" s="74">
        <v>293.5</v>
      </c>
      <c r="C92" s="73">
        <v>211.3</v>
      </c>
      <c r="D92" s="73">
        <f t="shared" si="6"/>
        <v>72</v>
      </c>
      <c r="E92" s="17">
        <v>253.9</v>
      </c>
      <c r="F92" s="75">
        <f t="shared" si="8"/>
        <v>-42.6</v>
      </c>
      <c r="G92" s="89">
        <v>120.6</v>
      </c>
      <c r="H92" s="73">
        <v>95.2</v>
      </c>
      <c r="I92" s="73">
        <f t="shared" si="7"/>
        <v>78.9</v>
      </c>
      <c r="J92" s="73">
        <v>107.1</v>
      </c>
      <c r="K92" s="75">
        <f t="shared" si="5"/>
        <v>-11.9</v>
      </c>
    </row>
    <row r="93" spans="1:11" ht="13.5">
      <c r="A93" s="82" t="s">
        <v>45</v>
      </c>
      <c r="B93" s="74">
        <v>1054.9</v>
      </c>
      <c r="C93" s="73">
        <v>675.9</v>
      </c>
      <c r="D93" s="73">
        <f t="shared" si="6"/>
        <v>64.1</v>
      </c>
      <c r="E93" s="17">
        <v>828.9</v>
      </c>
      <c r="F93" s="75">
        <f t="shared" si="8"/>
        <v>-153</v>
      </c>
      <c r="G93" s="89">
        <v>175.6</v>
      </c>
      <c r="H93" s="73">
        <v>103</v>
      </c>
      <c r="I93" s="73">
        <f t="shared" si="7"/>
        <v>58.7</v>
      </c>
      <c r="J93" s="73">
        <v>106.7</v>
      </c>
      <c r="K93" s="75">
        <f t="shared" si="5"/>
        <v>-3.7</v>
      </c>
    </row>
    <row r="94" spans="1:11" ht="13.5">
      <c r="A94" s="82" t="s">
        <v>46</v>
      </c>
      <c r="B94" s="74">
        <v>1645.8</v>
      </c>
      <c r="C94" s="73">
        <v>1269.5</v>
      </c>
      <c r="D94" s="73">
        <f t="shared" si="6"/>
        <v>77.1</v>
      </c>
      <c r="E94" s="17">
        <v>1357.1</v>
      </c>
      <c r="F94" s="75">
        <f t="shared" si="8"/>
        <v>-87.6</v>
      </c>
      <c r="G94" s="89">
        <v>309.6</v>
      </c>
      <c r="H94" s="73">
        <v>105.7</v>
      </c>
      <c r="I94" s="73">
        <f t="shared" si="7"/>
        <v>34.1</v>
      </c>
      <c r="J94" s="73">
        <v>125.1</v>
      </c>
      <c r="K94" s="75">
        <f t="shared" si="5"/>
        <v>-19.4</v>
      </c>
    </row>
    <row r="95" spans="1:11" ht="13.5">
      <c r="A95" s="82" t="s">
        <v>47</v>
      </c>
      <c r="B95" s="74">
        <v>114.2</v>
      </c>
      <c r="C95" s="73">
        <v>84.6</v>
      </c>
      <c r="D95" s="73">
        <f t="shared" si="6"/>
        <v>74.1</v>
      </c>
      <c r="E95" s="17">
        <v>101.3</v>
      </c>
      <c r="F95" s="75">
        <f t="shared" si="8"/>
        <v>-16.7</v>
      </c>
      <c r="G95" s="89">
        <v>10</v>
      </c>
      <c r="H95" s="73">
        <v>9.8</v>
      </c>
      <c r="I95" s="73">
        <f t="shared" si="7"/>
        <v>98</v>
      </c>
      <c r="J95" s="73">
        <v>8</v>
      </c>
      <c r="K95" s="75">
        <f t="shared" si="5"/>
        <v>1.8</v>
      </c>
    </row>
    <row r="96" spans="1:11" s="49" customFormat="1" ht="13.5">
      <c r="A96" s="82" t="s">
        <v>107</v>
      </c>
      <c r="B96" s="74">
        <v>74.7</v>
      </c>
      <c r="C96" s="73">
        <v>56.6</v>
      </c>
      <c r="D96" s="73">
        <f t="shared" si="6"/>
        <v>75.8</v>
      </c>
      <c r="E96" s="17">
        <v>48</v>
      </c>
      <c r="F96" s="75">
        <f t="shared" si="8"/>
        <v>8.6</v>
      </c>
      <c r="G96" s="89">
        <v>4.8</v>
      </c>
      <c r="H96" s="73">
        <v>1.4</v>
      </c>
      <c r="I96" s="73">
        <f t="shared" si="7"/>
        <v>29.2</v>
      </c>
      <c r="J96" s="73">
        <v>0.8</v>
      </c>
      <c r="K96" s="75">
        <f t="shared" si="5"/>
        <v>0.6</v>
      </c>
    </row>
    <row r="97" spans="1:11" ht="13.5" hidden="1">
      <c r="A97" s="82" t="s">
        <v>87</v>
      </c>
      <c r="B97" s="74"/>
      <c r="C97" s="73"/>
      <c r="D97" s="73">
        <f t="shared" si="6"/>
      </c>
      <c r="E97" s="17"/>
      <c r="F97" s="75">
        <f t="shared" si="8"/>
      </c>
      <c r="G97" s="89"/>
      <c r="H97" s="73"/>
      <c r="I97" s="73">
        <f t="shared" si="7"/>
      </c>
      <c r="J97" s="73"/>
      <c r="K97" s="75">
        <f t="shared" si="5"/>
      </c>
    </row>
    <row r="98" spans="1:11" s="49" customFormat="1" ht="13.5">
      <c r="A98" s="81" t="s">
        <v>48</v>
      </c>
      <c r="B98" s="70">
        <v>147.7</v>
      </c>
      <c r="C98" s="69">
        <f>SUM(C99:C108)-C104</f>
        <v>136.6</v>
      </c>
      <c r="D98" s="69">
        <f t="shared" si="6"/>
        <v>92.5</v>
      </c>
      <c r="E98" s="26">
        <v>141.8</v>
      </c>
      <c r="F98" s="72">
        <f t="shared" si="8"/>
        <v>-5.2</v>
      </c>
      <c r="G98" s="88">
        <v>41.7</v>
      </c>
      <c r="H98" s="69">
        <f>SUM(H99:H108)-H104</f>
        <v>42.2</v>
      </c>
      <c r="I98" s="69">
        <f t="shared" si="7"/>
        <v>101.2</v>
      </c>
      <c r="J98" s="69">
        <v>35.6</v>
      </c>
      <c r="K98" s="72">
        <f t="shared" si="5"/>
        <v>6.6</v>
      </c>
    </row>
    <row r="99" spans="1:11" ht="13.5">
      <c r="A99" s="82" t="s">
        <v>88</v>
      </c>
      <c r="B99" s="74">
        <v>2.4</v>
      </c>
      <c r="C99" s="76">
        <v>0.01</v>
      </c>
      <c r="D99" s="73">
        <f t="shared" si="6"/>
        <v>0.4</v>
      </c>
      <c r="E99" s="17"/>
      <c r="F99" s="75">
        <f t="shared" si="8"/>
        <v>0</v>
      </c>
      <c r="G99" s="89">
        <v>4.1</v>
      </c>
      <c r="H99" s="73">
        <v>0.2</v>
      </c>
      <c r="I99" s="73">
        <f t="shared" si="7"/>
        <v>4.9</v>
      </c>
      <c r="J99" s="73"/>
      <c r="K99" s="75">
        <f t="shared" si="5"/>
        <v>0.2</v>
      </c>
    </row>
    <row r="100" spans="1:11" ht="13.5">
      <c r="A100" s="82" t="s">
        <v>49</v>
      </c>
      <c r="B100" s="74">
        <v>16</v>
      </c>
      <c r="C100" s="73">
        <v>21.1</v>
      </c>
      <c r="D100" s="73">
        <f t="shared" si="6"/>
        <v>131.9</v>
      </c>
      <c r="E100" s="17">
        <v>15.8</v>
      </c>
      <c r="F100" s="75">
        <f t="shared" si="8"/>
        <v>5.3</v>
      </c>
      <c r="G100" s="89">
        <v>4</v>
      </c>
      <c r="H100" s="73">
        <v>5.32</v>
      </c>
      <c r="I100" s="73">
        <f t="shared" si="7"/>
        <v>133</v>
      </c>
      <c r="J100" s="73">
        <v>3.6</v>
      </c>
      <c r="K100" s="75">
        <f t="shared" si="5"/>
        <v>1.7</v>
      </c>
    </row>
    <row r="101" spans="1:11" ht="13.5">
      <c r="A101" s="82" t="s">
        <v>50</v>
      </c>
      <c r="B101" s="74">
        <v>1.6</v>
      </c>
      <c r="C101" s="73">
        <v>1.77</v>
      </c>
      <c r="D101" s="73">
        <f t="shared" si="6"/>
        <v>110.6</v>
      </c>
      <c r="E101" s="17">
        <v>2.1</v>
      </c>
      <c r="F101" s="75">
        <f t="shared" si="8"/>
        <v>-0.3</v>
      </c>
      <c r="G101" s="89">
        <v>1.8</v>
      </c>
      <c r="H101" s="73">
        <v>0.57</v>
      </c>
      <c r="I101" s="73">
        <f t="shared" si="7"/>
        <v>31.7</v>
      </c>
      <c r="J101" s="73">
        <v>1.4</v>
      </c>
      <c r="K101" s="75">
        <f t="shared" si="5"/>
        <v>-0.8</v>
      </c>
    </row>
    <row r="102" spans="1:11" ht="13.5">
      <c r="A102" s="82" t="s">
        <v>51</v>
      </c>
      <c r="B102" s="74">
        <v>127</v>
      </c>
      <c r="C102" s="73">
        <v>112.7</v>
      </c>
      <c r="D102" s="73">
        <f t="shared" si="6"/>
        <v>88.7</v>
      </c>
      <c r="E102" s="17">
        <v>123.2</v>
      </c>
      <c r="F102" s="75">
        <f t="shared" si="8"/>
        <v>-10.5</v>
      </c>
      <c r="G102" s="89">
        <v>30.5</v>
      </c>
      <c r="H102" s="73">
        <v>35</v>
      </c>
      <c r="I102" s="73">
        <f t="shared" si="7"/>
        <v>114.8</v>
      </c>
      <c r="J102" s="73">
        <v>29.3</v>
      </c>
      <c r="K102" s="75">
        <f t="shared" si="5"/>
        <v>5.7</v>
      </c>
    </row>
    <row r="103" spans="1:11" ht="13.5" hidden="1">
      <c r="A103" s="82" t="s">
        <v>52</v>
      </c>
      <c r="B103" s="74"/>
      <c r="C103" s="73"/>
      <c r="D103" s="73">
        <f t="shared" si="6"/>
      </c>
      <c r="E103" s="17"/>
      <c r="F103" s="75">
        <f t="shared" si="8"/>
      </c>
      <c r="G103" s="89"/>
      <c r="H103" s="73"/>
      <c r="I103" s="73">
        <f t="shared" si="7"/>
      </c>
      <c r="J103" s="73"/>
      <c r="K103" s="75">
        <f t="shared" si="5"/>
      </c>
    </row>
    <row r="104" spans="1:11" ht="13.5" hidden="1">
      <c r="A104" s="82" t="s">
        <v>89</v>
      </c>
      <c r="B104" s="74"/>
      <c r="C104" s="73"/>
      <c r="D104" s="73">
        <f t="shared" si="6"/>
      </c>
      <c r="E104" s="17"/>
      <c r="F104" s="75">
        <f t="shared" si="8"/>
      </c>
      <c r="G104" s="89"/>
      <c r="H104" s="73"/>
      <c r="I104" s="73">
        <f t="shared" si="7"/>
      </c>
      <c r="J104" s="73"/>
      <c r="K104" s="75">
        <f t="shared" si="5"/>
      </c>
    </row>
    <row r="105" spans="1:11" ht="13.5" hidden="1">
      <c r="A105" s="82" t="s">
        <v>53</v>
      </c>
      <c r="B105" s="74"/>
      <c r="C105" s="73"/>
      <c r="D105" s="73">
        <f t="shared" si="6"/>
      </c>
      <c r="E105" s="17"/>
      <c r="F105" s="75">
        <f t="shared" si="8"/>
      </c>
      <c r="G105" s="89"/>
      <c r="H105" s="73"/>
      <c r="I105" s="73">
        <f t="shared" si="7"/>
      </c>
      <c r="J105" s="73"/>
      <c r="K105" s="75">
        <f t="shared" si="5"/>
      </c>
    </row>
    <row r="106" spans="1:11" ht="13.5" hidden="1">
      <c r="A106" s="82" t="s">
        <v>54</v>
      </c>
      <c r="B106" s="74"/>
      <c r="C106" s="73"/>
      <c r="D106" s="73">
        <f t="shared" si="6"/>
      </c>
      <c r="E106" s="17"/>
      <c r="F106" s="75">
        <f t="shared" si="8"/>
      </c>
      <c r="G106" s="89"/>
      <c r="H106" s="73"/>
      <c r="I106" s="73">
        <f t="shared" si="7"/>
      </c>
      <c r="J106" s="73"/>
      <c r="K106" s="75">
        <f t="shared" si="5"/>
      </c>
    </row>
    <row r="107" spans="1:11" s="49" customFormat="1" ht="13.5">
      <c r="A107" s="124" t="s">
        <v>90</v>
      </c>
      <c r="B107" s="125">
        <v>0.7</v>
      </c>
      <c r="C107" s="126">
        <v>1</v>
      </c>
      <c r="D107" s="126">
        <f t="shared" si="6"/>
        <v>142.9</v>
      </c>
      <c r="E107" s="19">
        <v>0.7</v>
      </c>
      <c r="F107" s="127">
        <f t="shared" si="8"/>
        <v>0.3</v>
      </c>
      <c r="G107" s="129">
        <v>1.3</v>
      </c>
      <c r="H107" s="126">
        <v>1.1</v>
      </c>
      <c r="I107" s="126">
        <f t="shared" si="7"/>
        <v>84.6</v>
      </c>
      <c r="J107" s="126">
        <v>1.29</v>
      </c>
      <c r="K107" s="127">
        <f t="shared" si="5"/>
        <v>-0.2</v>
      </c>
    </row>
    <row r="108" spans="1:11" ht="13.5" hidden="1">
      <c r="A108" s="120" t="s">
        <v>91</v>
      </c>
      <c r="B108" s="121"/>
      <c r="C108" s="122"/>
      <c r="D108" s="122">
        <f t="shared" si="6"/>
      </c>
      <c r="E108" s="122"/>
      <c r="F108" s="123">
        <f t="shared" si="8"/>
      </c>
      <c r="G108" s="128"/>
      <c r="H108" s="122"/>
      <c r="I108" s="122">
        <f t="shared" si="7"/>
      </c>
      <c r="J108" s="122"/>
      <c r="K108" s="123">
        <f t="shared" si="5"/>
      </c>
    </row>
    <row r="109" ht="13.5" hidden="1"/>
    <row r="110" ht="13.5" hidden="1">
      <c r="E110" s="13"/>
    </row>
    <row r="111" ht="13.5" hidden="1"/>
    <row r="112" ht="13.5" hidden="1">
      <c r="J112" s="3" t="s">
        <v>113</v>
      </c>
    </row>
    <row r="115" spans="3:8" ht="15">
      <c r="C115" s="130"/>
      <c r="H115" s="3" t="s">
        <v>113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21" sqref="H21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69" t="s">
        <v>129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1" t="s">
        <v>92</v>
      </c>
      <c r="B6" s="171" t="s">
        <v>135</v>
      </c>
      <c r="C6" s="174" t="s">
        <v>100</v>
      </c>
      <c r="D6" s="175"/>
      <c r="E6" s="175"/>
      <c r="F6" s="176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30.75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67">
        <v>3063.1</v>
      </c>
      <c r="C9" s="66">
        <f>C10+C29+C40+C49+C57+C72+C79+C96</f>
        <v>2746.6</v>
      </c>
      <c r="D9" s="66">
        <f>IF(C9&gt;0,C9/B9*100,"")</f>
        <v>89.7</v>
      </c>
      <c r="E9" s="66">
        <v>2508</v>
      </c>
      <c r="F9" s="68">
        <f>IF(C9&gt;0,C9-E9,"")</f>
        <v>238.6</v>
      </c>
    </row>
    <row r="10" spans="1:6" s="7" customFormat="1" ht="13.5">
      <c r="A10" s="11" t="s">
        <v>1</v>
      </c>
      <c r="B10" s="70">
        <v>969.5</v>
      </c>
      <c r="C10" s="69">
        <f>SUM(C11:C27)</f>
        <v>919.2</v>
      </c>
      <c r="D10" s="66">
        <f aca="true" t="shared" si="0" ref="D10:D73">IF(C10&gt;0,C10/B10*100,"")</f>
        <v>94.8</v>
      </c>
      <c r="E10" s="69">
        <v>712.5</v>
      </c>
      <c r="F10" s="72">
        <f aca="true" t="shared" si="1" ref="F10:F73">IF(C10&gt;0,C10-E10,"")</f>
        <v>206.7</v>
      </c>
    </row>
    <row r="11" spans="1:6" ht="13.5">
      <c r="A11" s="12" t="s">
        <v>2</v>
      </c>
      <c r="B11" s="25">
        <v>153</v>
      </c>
      <c r="C11" s="27">
        <v>146.9</v>
      </c>
      <c r="D11" s="27">
        <f t="shared" si="0"/>
        <v>96</v>
      </c>
      <c r="E11" s="27">
        <v>148.9</v>
      </c>
      <c r="F11" s="77">
        <f t="shared" si="1"/>
        <v>-2</v>
      </c>
    </row>
    <row r="12" spans="1:9" ht="13.5">
      <c r="A12" s="12" t="s">
        <v>3</v>
      </c>
      <c r="B12" s="74">
        <v>77.2</v>
      </c>
      <c r="C12" s="73">
        <v>70</v>
      </c>
      <c r="D12" s="73">
        <f t="shared" si="0"/>
        <v>90.7</v>
      </c>
      <c r="E12" s="27">
        <v>43.3</v>
      </c>
      <c r="F12" s="77">
        <f t="shared" si="1"/>
        <v>26.7</v>
      </c>
      <c r="I12" s="28"/>
    </row>
    <row r="13" spans="1:6" ht="13.5">
      <c r="A13" s="12" t="s">
        <v>4</v>
      </c>
      <c r="B13" s="74">
        <v>1</v>
      </c>
      <c r="C13" s="73">
        <v>0.6</v>
      </c>
      <c r="D13" s="73">
        <f t="shared" si="0"/>
        <v>60</v>
      </c>
      <c r="E13" s="27"/>
      <c r="F13" s="77">
        <f t="shared" si="1"/>
        <v>0.6</v>
      </c>
    </row>
    <row r="14" spans="1:6" ht="13.5">
      <c r="A14" s="12" t="s">
        <v>5</v>
      </c>
      <c r="B14" s="74">
        <v>252.6</v>
      </c>
      <c r="C14" s="73">
        <v>230</v>
      </c>
      <c r="D14" s="73">
        <f t="shared" si="0"/>
        <v>91.1</v>
      </c>
      <c r="E14" s="27">
        <v>157.7</v>
      </c>
      <c r="F14" s="77">
        <f t="shared" si="1"/>
        <v>72.3</v>
      </c>
    </row>
    <row r="15" spans="1:6" ht="13.5" hidden="1">
      <c r="A15" s="12" t="s">
        <v>6</v>
      </c>
      <c r="B15" s="74"/>
      <c r="C15" s="73"/>
      <c r="D15" s="73">
        <f t="shared" si="0"/>
      </c>
      <c r="E15" s="73"/>
      <c r="F15" s="72">
        <f t="shared" si="1"/>
      </c>
    </row>
    <row r="16" spans="1:6" ht="13.5">
      <c r="A16" s="12" t="s">
        <v>7</v>
      </c>
      <c r="B16" s="74">
        <v>1.5</v>
      </c>
      <c r="C16" s="73">
        <v>4</v>
      </c>
      <c r="D16" s="73">
        <f t="shared" si="0"/>
        <v>266.7</v>
      </c>
      <c r="E16" s="27">
        <v>0.7</v>
      </c>
      <c r="F16" s="77">
        <f t="shared" si="1"/>
        <v>3.3</v>
      </c>
    </row>
    <row r="17" spans="1:6" ht="13.5" hidden="1">
      <c r="A17" s="12" t="s">
        <v>8</v>
      </c>
      <c r="B17" s="74"/>
      <c r="C17" s="73"/>
      <c r="D17" s="73">
        <f t="shared" si="0"/>
      </c>
      <c r="E17" s="73"/>
      <c r="F17" s="72">
        <f t="shared" si="1"/>
      </c>
    </row>
    <row r="18" spans="1:6" ht="13.5">
      <c r="A18" s="12" t="s">
        <v>9</v>
      </c>
      <c r="B18" s="74">
        <v>160</v>
      </c>
      <c r="C18" s="73">
        <v>160</v>
      </c>
      <c r="D18" s="73">
        <f t="shared" si="0"/>
        <v>100</v>
      </c>
      <c r="E18" s="27">
        <v>150</v>
      </c>
      <c r="F18" s="77">
        <f t="shared" si="1"/>
        <v>10</v>
      </c>
    </row>
    <row r="19" spans="1:6" ht="13.5">
      <c r="A19" s="12" t="s">
        <v>10</v>
      </c>
      <c r="B19" s="74">
        <v>100</v>
      </c>
      <c r="C19" s="73">
        <v>87</v>
      </c>
      <c r="D19" s="73">
        <f t="shared" si="0"/>
        <v>87</v>
      </c>
      <c r="E19" s="27">
        <v>73.9</v>
      </c>
      <c r="F19" s="77">
        <f t="shared" si="1"/>
        <v>13.1</v>
      </c>
    </row>
    <row r="20" spans="1:6" ht="13.5">
      <c r="A20" s="12" t="s">
        <v>59</v>
      </c>
      <c r="B20" s="74">
        <v>3.1</v>
      </c>
      <c r="C20" s="73">
        <v>1.7</v>
      </c>
      <c r="D20" s="73">
        <f t="shared" si="0"/>
        <v>54.8</v>
      </c>
      <c r="E20" s="73">
        <v>1.8</v>
      </c>
      <c r="F20" s="77">
        <f t="shared" si="1"/>
        <v>-0.1</v>
      </c>
    </row>
    <row r="21" spans="1:6" ht="13.5">
      <c r="A21" s="12" t="s">
        <v>11</v>
      </c>
      <c r="B21" s="74">
        <v>57.7</v>
      </c>
      <c r="C21" s="73">
        <v>55.1</v>
      </c>
      <c r="D21" s="73">
        <f t="shared" si="0"/>
        <v>95.5</v>
      </c>
      <c r="E21" s="27">
        <v>56.42</v>
      </c>
      <c r="F21" s="77">
        <f t="shared" si="1"/>
        <v>-1.3</v>
      </c>
    </row>
    <row r="22" spans="1:6" ht="13.5">
      <c r="A22" s="12" t="s">
        <v>12</v>
      </c>
      <c r="B22" s="74">
        <v>25</v>
      </c>
      <c r="C22" s="73">
        <v>22.2</v>
      </c>
      <c r="D22" s="73">
        <f t="shared" si="0"/>
        <v>88.8</v>
      </c>
      <c r="E22" s="27">
        <v>18.2</v>
      </c>
      <c r="F22" s="77">
        <f t="shared" si="1"/>
        <v>4</v>
      </c>
    </row>
    <row r="23" spans="1:6" ht="13.5" hidden="1">
      <c r="A23" s="12" t="s">
        <v>13</v>
      </c>
      <c r="B23" s="74">
        <v>0.5</v>
      </c>
      <c r="C23" s="73"/>
      <c r="D23" s="69">
        <f t="shared" si="0"/>
      </c>
      <c r="E23" s="73"/>
      <c r="F23" s="77">
        <f t="shared" si="1"/>
      </c>
    </row>
    <row r="24" spans="1:6" ht="13.5">
      <c r="A24" s="12" t="s">
        <v>14</v>
      </c>
      <c r="B24" s="25">
        <v>123.87</v>
      </c>
      <c r="C24" s="27">
        <v>133.8</v>
      </c>
      <c r="D24" s="27">
        <f t="shared" si="0"/>
        <v>108</v>
      </c>
      <c r="E24" s="27">
        <v>57.1</v>
      </c>
      <c r="F24" s="77">
        <f t="shared" si="1"/>
        <v>76.7</v>
      </c>
    </row>
    <row r="25" spans="1:6" ht="13.5" hidden="1">
      <c r="A25" s="12" t="s">
        <v>15</v>
      </c>
      <c r="B25" s="74"/>
      <c r="C25" s="73"/>
      <c r="D25" s="69">
        <f t="shared" si="0"/>
      </c>
      <c r="E25" s="73"/>
      <c r="F25" s="77">
        <f t="shared" si="1"/>
      </c>
    </row>
    <row r="26" spans="1:6" ht="13.5">
      <c r="A26" s="12" t="s">
        <v>16</v>
      </c>
      <c r="B26" s="74">
        <v>14</v>
      </c>
      <c r="C26" s="73">
        <v>7.9</v>
      </c>
      <c r="D26" s="27">
        <f t="shared" si="0"/>
        <v>56.4</v>
      </c>
      <c r="E26" s="27">
        <v>4.5</v>
      </c>
      <c r="F26" s="77">
        <f t="shared" si="1"/>
        <v>3.4</v>
      </c>
    </row>
    <row r="27" spans="1:6" ht="13.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74"/>
      <c r="C28" s="73"/>
      <c r="D28" s="69">
        <f t="shared" si="0"/>
      </c>
      <c r="E28" s="73"/>
      <c r="F28" s="72"/>
    </row>
    <row r="29" spans="1:6" ht="13.5">
      <c r="A29" s="11" t="s">
        <v>18</v>
      </c>
      <c r="B29" s="70">
        <v>10.7</v>
      </c>
      <c r="C29" s="69">
        <f>SUM(C30:C39)-C33</f>
        <v>6.1</v>
      </c>
      <c r="D29" s="69">
        <f t="shared" si="0"/>
        <v>57</v>
      </c>
      <c r="E29" s="69">
        <v>10.7</v>
      </c>
      <c r="F29" s="72">
        <f t="shared" si="1"/>
        <v>-4.6</v>
      </c>
    </row>
    <row r="30" spans="1:6" ht="13.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3.5">
      <c r="A35" s="12" t="s">
        <v>62</v>
      </c>
      <c r="B35" s="74">
        <v>10.7</v>
      </c>
      <c r="C35" s="73">
        <v>6.1</v>
      </c>
      <c r="D35" s="27">
        <f t="shared" si="0"/>
        <v>57</v>
      </c>
      <c r="E35" s="27">
        <v>10.7</v>
      </c>
      <c r="F35" s="77">
        <f t="shared" si="1"/>
        <v>-4.6</v>
      </c>
    </row>
    <row r="36" spans="1:6" ht="13.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3.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3.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3.5">
      <c r="A40" s="11" t="s">
        <v>63</v>
      </c>
      <c r="B40" s="70">
        <v>993.8</v>
      </c>
      <c r="C40" s="69">
        <f>SUM(C41:C47)</f>
        <v>937.3</v>
      </c>
      <c r="D40" s="69">
        <f t="shared" si="0"/>
        <v>94.3</v>
      </c>
      <c r="E40" s="69">
        <f>SUM(E41:E48)</f>
        <v>933.3</v>
      </c>
      <c r="F40" s="72">
        <f t="shared" si="1"/>
        <v>4</v>
      </c>
    </row>
    <row r="41" spans="1:6" ht="13.5">
      <c r="A41" s="12" t="s">
        <v>64</v>
      </c>
      <c r="B41" s="74">
        <v>38</v>
      </c>
      <c r="C41" s="73">
        <v>39.2</v>
      </c>
      <c r="D41" s="73">
        <f t="shared" si="0"/>
        <v>103.2</v>
      </c>
      <c r="E41" s="73">
        <v>41.9</v>
      </c>
      <c r="F41" s="75">
        <f t="shared" si="1"/>
        <v>-2.7</v>
      </c>
    </row>
    <row r="42" spans="1:6" ht="13.5" hidden="1">
      <c r="A42" s="12" t="s">
        <v>67</v>
      </c>
      <c r="B42" s="74"/>
      <c r="C42" s="73"/>
      <c r="D42" s="73">
        <f t="shared" si="0"/>
      </c>
      <c r="E42" s="73"/>
      <c r="F42" s="75">
        <f t="shared" si="1"/>
      </c>
    </row>
    <row r="43" spans="1:6" ht="13.5">
      <c r="A43" s="12" t="s">
        <v>96</v>
      </c>
      <c r="B43" s="74">
        <v>0.8</v>
      </c>
      <c r="C43" s="73">
        <v>2.5</v>
      </c>
      <c r="D43" s="73">
        <f t="shared" si="0"/>
        <v>312.5</v>
      </c>
      <c r="E43" s="73">
        <v>1</v>
      </c>
      <c r="F43" s="75">
        <f t="shared" si="1"/>
        <v>1.5</v>
      </c>
    </row>
    <row r="44" spans="1:6" ht="13.5">
      <c r="A44" s="12" t="s">
        <v>26</v>
      </c>
      <c r="B44" s="78">
        <v>645</v>
      </c>
      <c r="C44" s="73">
        <v>637.9</v>
      </c>
      <c r="D44" s="73">
        <f t="shared" si="0"/>
        <v>98.9</v>
      </c>
      <c r="E44" s="73">
        <v>631</v>
      </c>
      <c r="F44" s="75">
        <f t="shared" si="1"/>
        <v>6.9</v>
      </c>
    </row>
    <row r="45" spans="1:6" ht="13.5" hidden="1">
      <c r="A45" s="12" t="s">
        <v>28</v>
      </c>
      <c r="B45" s="74"/>
      <c r="C45" s="73"/>
      <c r="D45" s="73">
        <f t="shared" si="0"/>
      </c>
      <c r="E45" s="73"/>
      <c r="F45" s="75">
        <f t="shared" si="1"/>
      </c>
    </row>
    <row r="46" spans="1:6" s="7" customFormat="1" ht="13.5">
      <c r="A46" s="12" t="s">
        <v>29</v>
      </c>
      <c r="B46" s="74">
        <v>70</v>
      </c>
      <c r="C46" s="73">
        <v>53.7</v>
      </c>
      <c r="D46" s="73">
        <f t="shared" si="0"/>
        <v>76.7</v>
      </c>
      <c r="E46" s="73">
        <v>53.4</v>
      </c>
      <c r="F46" s="75">
        <f t="shared" si="1"/>
        <v>0.3</v>
      </c>
    </row>
    <row r="47" spans="1:6" ht="13.5">
      <c r="A47" s="12" t="s">
        <v>30</v>
      </c>
      <c r="B47" s="74">
        <v>240</v>
      </c>
      <c r="C47" s="73">
        <v>204</v>
      </c>
      <c r="D47" s="73">
        <f t="shared" si="0"/>
        <v>85</v>
      </c>
      <c r="E47" s="73">
        <v>206</v>
      </c>
      <c r="F47" s="75">
        <f t="shared" si="1"/>
        <v>-2</v>
      </c>
    </row>
    <row r="48" spans="1:21" ht="13.5" hidden="1">
      <c r="A48" s="12" t="s">
        <v>97</v>
      </c>
      <c r="B48" s="74"/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24">
        <v>521.6</v>
      </c>
      <c r="C49" s="26">
        <f>SUM(C50:C56)</f>
        <v>505.2</v>
      </c>
      <c r="D49" s="26">
        <f t="shared" si="0"/>
        <v>96.9</v>
      </c>
      <c r="E49" s="26">
        <v>492.5</v>
      </c>
      <c r="F49" s="79">
        <f t="shared" si="1"/>
        <v>12.7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74">
        <v>20</v>
      </c>
      <c r="C50" s="73">
        <v>16.9</v>
      </c>
      <c r="D50" s="73">
        <f t="shared" si="0"/>
        <v>84.5</v>
      </c>
      <c r="E50" s="73">
        <v>13.7</v>
      </c>
      <c r="F50" s="75">
        <f t="shared" si="1"/>
        <v>3.2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66</v>
      </c>
      <c r="B51" s="74">
        <v>24</v>
      </c>
      <c r="C51" s="73">
        <v>24.1</v>
      </c>
      <c r="D51" s="73">
        <f t="shared" si="0"/>
        <v>100.4</v>
      </c>
      <c r="E51" s="73">
        <v>19.1</v>
      </c>
      <c r="F51" s="75">
        <f t="shared" si="1"/>
        <v>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55</v>
      </c>
      <c r="B52" s="74">
        <v>129.2</v>
      </c>
      <c r="C52" s="73">
        <v>124.6</v>
      </c>
      <c r="D52" s="73">
        <f t="shared" si="0"/>
        <v>96.4</v>
      </c>
      <c r="E52" s="73">
        <v>99.3</v>
      </c>
      <c r="F52" s="75">
        <f t="shared" si="1"/>
        <v>25.3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56</v>
      </c>
      <c r="B53" s="74">
        <v>50.3</v>
      </c>
      <c r="C53" s="73">
        <v>49.8</v>
      </c>
      <c r="D53" s="73">
        <f t="shared" si="0"/>
        <v>99</v>
      </c>
      <c r="E53" s="73">
        <v>57.4</v>
      </c>
      <c r="F53" s="75">
        <f t="shared" si="1"/>
        <v>-7.6</v>
      </c>
    </row>
    <row r="54" spans="1:6" s="7" customFormat="1" ht="13.5">
      <c r="A54" s="12" t="s">
        <v>68</v>
      </c>
      <c r="B54" s="74">
        <v>90</v>
      </c>
      <c r="C54" s="73">
        <v>80.5</v>
      </c>
      <c r="D54" s="73">
        <f t="shared" si="0"/>
        <v>89.4</v>
      </c>
      <c r="E54" s="73">
        <v>91</v>
      </c>
      <c r="F54" s="75">
        <f t="shared" si="1"/>
        <v>-10.5</v>
      </c>
    </row>
    <row r="55" spans="1:6" ht="13.5">
      <c r="A55" s="12" t="s">
        <v>69</v>
      </c>
      <c r="B55" s="74">
        <v>8</v>
      </c>
      <c r="C55" s="73">
        <v>9.2</v>
      </c>
      <c r="D55" s="73">
        <f t="shared" si="0"/>
        <v>115</v>
      </c>
      <c r="E55" s="73">
        <v>10</v>
      </c>
      <c r="F55" s="75">
        <f t="shared" si="1"/>
        <v>-0.8</v>
      </c>
    </row>
    <row r="56" spans="1:6" ht="13.5">
      <c r="A56" s="86" t="s">
        <v>27</v>
      </c>
      <c r="B56" s="74">
        <v>200.1</v>
      </c>
      <c r="C56" s="73">
        <v>200.1</v>
      </c>
      <c r="D56" s="73">
        <f t="shared" si="0"/>
        <v>100</v>
      </c>
      <c r="E56" s="73">
        <v>202</v>
      </c>
      <c r="F56" s="75">
        <f t="shared" si="1"/>
        <v>-1.9</v>
      </c>
    </row>
    <row r="57" spans="1:6" ht="13.5">
      <c r="A57" s="11" t="s">
        <v>31</v>
      </c>
      <c r="B57" s="97">
        <v>486.2</v>
      </c>
      <c r="C57" s="26">
        <f>SUM(C58:C71)</f>
        <v>323.6</v>
      </c>
      <c r="D57" s="26">
        <f t="shared" si="0"/>
        <v>66.6</v>
      </c>
      <c r="E57" s="26">
        <v>305.2</v>
      </c>
      <c r="F57" s="16">
        <f t="shared" si="1"/>
        <v>18.4</v>
      </c>
    </row>
    <row r="58" spans="1:6" ht="13.5">
      <c r="A58" s="12" t="s">
        <v>70</v>
      </c>
      <c r="B58" s="98">
        <v>29</v>
      </c>
      <c r="C58" s="27">
        <v>18.5</v>
      </c>
      <c r="D58" s="27">
        <f t="shared" si="0"/>
        <v>63.8</v>
      </c>
      <c r="E58" s="27">
        <v>20.1</v>
      </c>
      <c r="F58" s="18">
        <f t="shared" si="1"/>
        <v>-1.6</v>
      </c>
    </row>
    <row r="59" spans="1:6" ht="13.5" hidden="1">
      <c r="A59" s="12" t="s">
        <v>71</v>
      </c>
      <c r="B59" s="98"/>
      <c r="C59" s="27"/>
      <c r="D59" s="17">
        <f t="shared" si="0"/>
      </c>
      <c r="E59" s="27"/>
      <c r="F59" s="18">
        <f t="shared" si="1"/>
      </c>
    </row>
    <row r="60" spans="1:6" ht="13.5">
      <c r="A60" s="12" t="s">
        <v>72</v>
      </c>
      <c r="B60" s="98">
        <v>22</v>
      </c>
      <c r="C60" s="27">
        <v>30.7</v>
      </c>
      <c r="D60" s="27">
        <f t="shared" si="0"/>
        <v>139.5</v>
      </c>
      <c r="E60" s="27">
        <v>23.5</v>
      </c>
      <c r="F60" s="18">
        <f t="shared" si="1"/>
        <v>7.2</v>
      </c>
    </row>
    <row r="61" spans="1:6" ht="13.5">
      <c r="A61" s="12" t="s">
        <v>73</v>
      </c>
      <c r="B61" s="98">
        <v>105</v>
      </c>
      <c r="C61" s="27">
        <v>78.8</v>
      </c>
      <c r="D61" s="27">
        <f t="shared" si="0"/>
        <v>75</v>
      </c>
      <c r="E61" s="27">
        <v>92.1</v>
      </c>
      <c r="F61" s="18">
        <f t="shared" si="1"/>
        <v>-13.3</v>
      </c>
    </row>
    <row r="62" spans="1:6" ht="13.5" hidden="1">
      <c r="A62" s="12" t="s">
        <v>57</v>
      </c>
      <c r="B62" s="98"/>
      <c r="C62" s="27"/>
      <c r="D62" s="27">
        <f t="shared" si="0"/>
      </c>
      <c r="E62" s="27"/>
      <c r="F62" s="18">
        <f t="shared" si="1"/>
      </c>
    </row>
    <row r="63" spans="1:6" ht="13.5">
      <c r="A63" s="12" t="s">
        <v>58</v>
      </c>
      <c r="B63" s="98">
        <v>2.2</v>
      </c>
      <c r="C63" s="27">
        <v>2.6</v>
      </c>
      <c r="D63" s="27">
        <f t="shared" si="0"/>
        <v>118.2</v>
      </c>
      <c r="E63" s="27">
        <v>2.5</v>
      </c>
      <c r="F63" s="18">
        <f t="shared" si="1"/>
        <v>0.1</v>
      </c>
    </row>
    <row r="64" spans="1:6" ht="13.5" hidden="1">
      <c r="A64" s="12" t="s">
        <v>93</v>
      </c>
      <c r="B64" s="98">
        <v>0.7</v>
      </c>
      <c r="C64" s="27"/>
      <c r="D64" s="27">
        <f t="shared" si="0"/>
      </c>
      <c r="E64" s="27"/>
      <c r="F64" s="18">
        <f t="shared" si="1"/>
      </c>
    </row>
    <row r="65" spans="1:6" ht="13.5">
      <c r="A65" s="12" t="s">
        <v>32</v>
      </c>
      <c r="B65" s="98">
        <v>0.3</v>
      </c>
      <c r="C65" s="27">
        <v>0.2</v>
      </c>
      <c r="D65" s="27">
        <f t="shared" si="0"/>
        <v>66.7</v>
      </c>
      <c r="E65" s="27">
        <v>0.5</v>
      </c>
      <c r="F65" s="18">
        <f t="shared" si="1"/>
        <v>-0.3</v>
      </c>
    </row>
    <row r="66" spans="1:6" ht="13.5">
      <c r="A66" s="12" t="s">
        <v>74</v>
      </c>
      <c r="B66" s="98">
        <v>12.6</v>
      </c>
      <c r="C66" s="27">
        <v>13.8</v>
      </c>
      <c r="D66" s="27">
        <f t="shared" si="0"/>
        <v>109.5</v>
      </c>
      <c r="E66" s="27">
        <v>11.8</v>
      </c>
      <c r="F66" s="18">
        <f t="shared" si="1"/>
        <v>2</v>
      </c>
    </row>
    <row r="67" spans="1:6" ht="13.5">
      <c r="A67" s="12" t="s">
        <v>33</v>
      </c>
      <c r="B67" s="98">
        <v>150</v>
      </c>
      <c r="C67" s="27">
        <v>29</v>
      </c>
      <c r="D67" s="27">
        <f t="shared" si="0"/>
        <v>19.3</v>
      </c>
      <c r="E67" s="27">
        <v>29.6</v>
      </c>
      <c r="F67" s="18">
        <f t="shared" si="1"/>
        <v>-0.6</v>
      </c>
    </row>
    <row r="68" spans="1:6" ht="13.5">
      <c r="A68" s="12" t="s">
        <v>34</v>
      </c>
      <c r="B68" s="98">
        <v>38.6</v>
      </c>
      <c r="C68" s="27">
        <v>38.6</v>
      </c>
      <c r="D68" s="27">
        <f t="shared" si="0"/>
        <v>100</v>
      </c>
      <c r="E68" s="27">
        <v>37.7</v>
      </c>
      <c r="F68" s="18">
        <f t="shared" si="1"/>
        <v>0.9</v>
      </c>
    </row>
    <row r="69" spans="1:6" ht="13.5">
      <c r="A69" s="12" t="s">
        <v>35</v>
      </c>
      <c r="B69" s="98">
        <v>38</v>
      </c>
      <c r="C69" s="27">
        <v>37.1</v>
      </c>
      <c r="D69" s="27">
        <f t="shared" si="0"/>
        <v>97.6</v>
      </c>
      <c r="E69" s="27">
        <v>27</v>
      </c>
      <c r="F69" s="18">
        <f t="shared" si="1"/>
        <v>10.1</v>
      </c>
    </row>
    <row r="70" spans="1:6" s="7" customFormat="1" ht="13.5">
      <c r="A70" s="12" t="s">
        <v>36</v>
      </c>
      <c r="B70" s="98">
        <v>77.3</v>
      </c>
      <c r="C70" s="27">
        <v>65</v>
      </c>
      <c r="D70" s="27">
        <f t="shared" si="0"/>
        <v>84.1</v>
      </c>
      <c r="E70" s="27">
        <v>50</v>
      </c>
      <c r="F70" s="18">
        <f t="shared" si="1"/>
        <v>15</v>
      </c>
    </row>
    <row r="71" spans="1:6" ht="13.5">
      <c r="A71" s="12" t="s">
        <v>37</v>
      </c>
      <c r="B71" s="98">
        <v>10.5</v>
      </c>
      <c r="C71" s="27">
        <v>9.3</v>
      </c>
      <c r="D71" s="27">
        <f t="shared" si="0"/>
        <v>88.6</v>
      </c>
      <c r="E71" s="27">
        <v>10.4</v>
      </c>
      <c r="F71" s="18">
        <f t="shared" si="1"/>
        <v>-1.1</v>
      </c>
    </row>
    <row r="72" spans="1:6" ht="13.5">
      <c r="A72" s="11" t="s">
        <v>75</v>
      </c>
      <c r="B72" s="97">
        <v>4.6</v>
      </c>
      <c r="C72" s="26">
        <f>SUM(C73:C78)</f>
        <v>4.2</v>
      </c>
      <c r="D72" s="26">
        <f t="shared" si="0"/>
        <v>91.3</v>
      </c>
      <c r="E72" s="26">
        <v>4.4</v>
      </c>
      <c r="F72" s="16">
        <f t="shared" si="1"/>
        <v>-0.2</v>
      </c>
    </row>
    <row r="73" spans="1:6" ht="13.5">
      <c r="A73" s="12" t="s">
        <v>76</v>
      </c>
      <c r="B73" s="98">
        <v>0.1</v>
      </c>
      <c r="C73" s="27">
        <v>0.3</v>
      </c>
      <c r="D73" s="27">
        <f t="shared" si="0"/>
        <v>300</v>
      </c>
      <c r="E73" s="27"/>
      <c r="F73" s="18">
        <f t="shared" si="1"/>
        <v>0.3</v>
      </c>
    </row>
    <row r="74" spans="1:6" ht="13.5" hidden="1">
      <c r="A74" s="12" t="s">
        <v>38</v>
      </c>
      <c r="B74" s="98"/>
      <c r="C74" s="27"/>
      <c r="D74" s="17">
        <f aca="true" t="shared" si="2" ref="D74:D106">IF(C74&gt;0,C74/B74*100,"")</f>
      </c>
      <c r="E74" s="27"/>
      <c r="F74" s="18">
        <f aca="true" t="shared" si="3" ref="F74:F104">IF(C74&gt;0,C74-E74,"")</f>
      </c>
    </row>
    <row r="75" spans="1:6" ht="13.5" hidden="1">
      <c r="A75" s="12" t="s">
        <v>39</v>
      </c>
      <c r="B75" s="98"/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12" t="s">
        <v>77</v>
      </c>
      <c r="B76" s="98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12" t="s">
        <v>78</v>
      </c>
      <c r="B77" s="97"/>
      <c r="C77" s="26"/>
      <c r="D77" s="17">
        <f t="shared" si="2"/>
      </c>
      <c r="E77" s="26"/>
      <c r="F77" s="16">
        <f t="shared" si="3"/>
      </c>
    </row>
    <row r="78" spans="1:6" ht="13.5">
      <c r="A78" s="12" t="s">
        <v>40</v>
      </c>
      <c r="B78" s="98">
        <v>4.5</v>
      </c>
      <c r="C78" s="27">
        <v>3.9</v>
      </c>
      <c r="D78" s="27">
        <f t="shared" si="2"/>
        <v>86.7</v>
      </c>
      <c r="E78" s="27">
        <v>4.4</v>
      </c>
      <c r="F78" s="18">
        <f t="shared" si="3"/>
        <v>-0.5</v>
      </c>
    </row>
    <row r="79" spans="1:6" ht="13.5">
      <c r="A79" s="11" t="s">
        <v>79</v>
      </c>
      <c r="B79" s="97">
        <v>3.5</v>
      </c>
      <c r="C79" s="26">
        <f>SUM(C80:C95)</f>
        <v>4.2</v>
      </c>
      <c r="D79" s="26">
        <f t="shared" si="2"/>
        <v>120</v>
      </c>
      <c r="E79" s="26">
        <v>0.2</v>
      </c>
      <c r="F79" s="16">
        <f t="shared" si="3"/>
        <v>4</v>
      </c>
    </row>
    <row r="80" spans="1:6" ht="13.5" hidden="1">
      <c r="A80" s="12" t="s">
        <v>80</v>
      </c>
      <c r="B80" s="98"/>
      <c r="C80" s="27"/>
      <c r="D80" s="17">
        <f t="shared" si="2"/>
      </c>
      <c r="E80" s="27"/>
      <c r="F80" s="16">
        <f t="shared" si="3"/>
      </c>
    </row>
    <row r="81" spans="1:6" ht="13.5" hidden="1">
      <c r="A81" s="12" t="s">
        <v>81</v>
      </c>
      <c r="B81" s="98"/>
      <c r="C81" s="27"/>
      <c r="D81" s="17">
        <f t="shared" si="2"/>
      </c>
      <c r="E81" s="27"/>
      <c r="F81" s="16">
        <f t="shared" si="3"/>
      </c>
    </row>
    <row r="82" spans="1:6" ht="13.5" hidden="1">
      <c r="A82" s="12" t="s">
        <v>82</v>
      </c>
      <c r="B82" s="98"/>
      <c r="C82" s="27"/>
      <c r="D82" s="17">
        <f t="shared" si="2"/>
      </c>
      <c r="E82" s="27"/>
      <c r="F82" s="16">
        <f t="shared" si="3"/>
      </c>
    </row>
    <row r="83" spans="1:6" ht="13.5" hidden="1">
      <c r="A83" s="12" t="s">
        <v>83</v>
      </c>
      <c r="B83" s="98"/>
      <c r="C83" s="27"/>
      <c r="D83" s="17">
        <f t="shared" si="2"/>
      </c>
      <c r="E83" s="27"/>
      <c r="F83" s="16">
        <f t="shared" si="3"/>
      </c>
    </row>
    <row r="84" spans="1:6" ht="13.5">
      <c r="A84" s="12" t="s">
        <v>41</v>
      </c>
      <c r="B84" s="98">
        <v>1.5</v>
      </c>
      <c r="C84" s="27">
        <v>4.2</v>
      </c>
      <c r="D84" s="27">
        <f t="shared" si="2"/>
        <v>280</v>
      </c>
      <c r="E84" s="27"/>
      <c r="F84" s="18">
        <f t="shared" si="3"/>
        <v>4.2</v>
      </c>
    </row>
    <row r="85" spans="1:6" ht="13.5" hidden="1">
      <c r="A85" s="12" t="s">
        <v>42</v>
      </c>
      <c r="B85" s="98">
        <v>1.2</v>
      </c>
      <c r="C85" s="27"/>
      <c r="D85" s="17">
        <f t="shared" si="2"/>
      </c>
      <c r="E85" s="27">
        <v>0.2</v>
      </c>
      <c r="F85" s="16">
        <f t="shared" si="3"/>
      </c>
    </row>
    <row r="86" spans="1:6" ht="13.5" hidden="1">
      <c r="A86" s="12" t="s">
        <v>84</v>
      </c>
      <c r="B86" s="98"/>
      <c r="C86" s="27"/>
      <c r="D86" s="17">
        <f t="shared" si="2"/>
      </c>
      <c r="E86" s="27"/>
      <c r="F86" s="16">
        <f t="shared" si="3"/>
      </c>
    </row>
    <row r="87" spans="1:6" ht="13.5" hidden="1">
      <c r="A87" s="12" t="s">
        <v>85</v>
      </c>
      <c r="B87" s="98"/>
      <c r="C87" s="27"/>
      <c r="D87" s="17">
        <f t="shared" si="2"/>
      </c>
      <c r="E87" s="27"/>
      <c r="F87" s="16">
        <f t="shared" si="3"/>
      </c>
    </row>
    <row r="88" spans="1:6" ht="13.5" hidden="1">
      <c r="A88" s="12" t="s">
        <v>43</v>
      </c>
      <c r="B88" s="98"/>
      <c r="C88" s="27"/>
      <c r="D88" s="17">
        <f t="shared" si="2"/>
      </c>
      <c r="E88" s="27"/>
      <c r="F88" s="16">
        <f t="shared" si="3"/>
      </c>
    </row>
    <row r="89" spans="1:6" ht="13.5" hidden="1">
      <c r="A89" s="12" t="s">
        <v>86</v>
      </c>
      <c r="B89" s="98"/>
      <c r="C89" s="27"/>
      <c r="D89" s="17">
        <f t="shared" si="2"/>
      </c>
      <c r="E89" s="27"/>
      <c r="F89" s="16">
        <f t="shared" si="3"/>
      </c>
    </row>
    <row r="90" spans="1:6" ht="13.5" hidden="1">
      <c r="A90" s="12" t="s">
        <v>44</v>
      </c>
      <c r="B90" s="98"/>
      <c r="C90" s="27"/>
      <c r="D90" s="17">
        <f t="shared" si="2"/>
      </c>
      <c r="E90" s="27"/>
      <c r="F90" s="16">
        <f t="shared" si="3"/>
      </c>
    </row>
    <row r="91" spans="1:6" ht="13.5" hidden="1">
      <c r="A91" s="12" t="s">
        <v>45</v>
      </c>
      <c r="B91" s="98">
        <v>0.8</v>
      </c>
      <c r="C91" s="27"/>
      <c r="D91" s="17">
        <f t="shared" si="2"/>
      </c>
      <c r="E91" s="27"/>
      <c r="F91" s="16">
        <f t="shared" si="3"/>
      </c>
    </row>
    <row r="92" spans="1:6" ht="13.5" hidden="1">
      <c r="A92" s="12" t="s">
        <v>46</v>
      </c>
      <c r="B92" s="98"/>
      <c r="C92" s="27"/>
      <c r="D92" s="17">
        <f t="shared" si="2"/>
      </c>
      <c r="E92" s="27"/>
      <c r="F92" s="16">
        <f t="shared" si="3"/>
      </c>
    </row>
    <row r="93" spans="1:6" s="7" customFormat="1" ht="13.5" hidden="1">
      <c r="A93" s="12" t="s">
        <v>47</v>
      </c>
      <c r="B93" s="98"/>
      <c r="C93" s="27"/>
      <c r="D93" s="17">
        <f t="shared" si="2"/>
      </c>
      <c r="E93" s="27"/>
      <c r="F93" s="16">
        <f t="shared" si="3"/>
      </c>
    </row>
    <row r="94" spans="1:6" ht="13.5" hidden="1">
      <c r="A94" s="12" t="s">
        <v>107</v>
      </c>
      <c r="B94" s="98"/>
      <c r="C94" s="27"/>
      <c r="D94" s="17">
        <f t="shared" si="2"/>
      </c>
      <c r="E94" s="27"/>
      <c r="F94" s="16">
        <f t="shared" si="3"/>
      </c>
    </row>
    <row r="95" spans="1:6" ht="13.5" hidden="1">
      <c r="A95" s="12" t="s">
        <v>87</v>
      </c>
      <c r="B95" s="98"/>
      <c r="C95" s="27"/>
      <c r="D95" s="17">
        <f t="shared" si="2"/>
      </c>
      <c r="E95" s="27"/>
      <c r="F95" s="16">
        <f t="shared" si="3"/>
      </c>
    </row>
    <row r="96" spans="1:6" s="7" customFormat="1" ht="13.5">
      <c r="A96" s="11" t="s">
        <v>48</v>
      </c>
      <c r="B96" s="97">
        <v>73.2</v>
      </c>
      <c r="C96" s="26">
        <f>SUM(C97:C106)-C102-C106</f>
        <v>46.8</v>
      </c>
      <c r="D96" s="26">
        <f t="shared" si="2"/>
        <v>63.9</v>
      </c>
      <c r="E96" s="26">
        <v>49.2</v>
      </c>
      <c r="F96" s="16">
        <f t="shared" si="3"/>
        <v>-2.4</v>
      </c>
    </row>
    <row r="97" spans="1:6" ht="13.5" hidden="1">
      <c r="A97" s="12" t="s">
        <v>88</v>
      </c>
      <c r="B97" s="98"/>
      <c r="C97" s="27"/>
      <c r="D97" s="17">
        <f t="shared" si="2"/>
      </c>
      <c r="E97" s="27"/>
      <c r="F97" s="16">
        <f t="shared" si="3"/>
      </c>
    </row>
    <row r="98" spans="1:6" ht="13.5">
      <c r="A98" s="12" t="s">
        <v>49</v>
      </c>
      <c r="B98" s="98">
        <v>49</v>
      </c>
      <c r="C98" s="27">
        <v>35.1</v>
      </c>
      <c r="D98" s="27">
        <f t="shared" si="2"/>
        <v>71.6</v>
      </c>
      <c r="E98" s="27">
        <v>30.6</v>
      </c>
      <c r="F98" s="18">
        <f t="shared" si="3"/>
        <v>4.5</v>
      </c>
    </row>
    <row r="99" spans="1:6" ht="13.5" hidden="1">
      <c r="A99" s="12" t="s">
        <v>50</v>
      </c>
      <c r="B99" s="98">
        <v>0.8</v>
      </c>
      <c r="C99" s="27"/>
      <c r="D99" s="17">
        <f t="shared" si="2"/>
      </c>
      <c r="E99" s="27">
        <v>0.4</v>
      </c>
      <c r="F99" s="16">
        <f t="shared" si="3"/>
      </c>
    </row>
    <row r="100" spans="1:6" ht="13.5">
      <c r="A100" s="12" t="s">
        <v>51</v>
      </c>
      <c r="B100" s="98">
        <v>22</v>
      </c>
      <c r="C100" s="27">
        <v>11.6</v>
      </c>
      <c r="D100" s="17">
        <f t="shared" si="2"/>
        <v>52.7</v>
      </c>
      <c r="E100" s="27">
        <v>17.8</v>
      </c>
      <c r="F100" s="18">
        <f t="shared" si="3"/>
        <v>-6.2</v>
      </c>
    </row>
    <row r="101" spans="1:6" ht="13.5" hidden="1">
      <c r="A101" s="12" t="s">
        <v>52</v>
      </c>
      <c r="B101" s="98"/>
      <c r="C101" s="27"/>
      <c r="D101" s="17">
        <f t="shared" si="2"/>
      </c>
      <c r="E101" s="27"/>
      <c r="F101" s="16">
        <f t="shared" si="3"/>
      </c>
    </row>
    <row r="102" spans="1:6" ht="13.5" hidden="1">
      <c r="A102" s="12" t="s">
        <v>89</v>
      </c>
      <c r="B102" s="98"/>
      <c r="C102" s="27"/>
      <c r="D102" s="17">
        <f t="shared" si="2"/>
      </c>
      <c r="E102" s="27"/>
      <c r="F102" s="16">
        <f t="shared" si="3"/>
      </c>
    </row>
    <row r="103" spans="1:6" ht="13.5" hidden="1">
      <c r="A103" s="12" t="s">
        <v>53</v>
      </c>
      <c r="B103" s="98"/>
      <c r="C103" s="27"/>
      <c r="D103" s="17">
        <f t="shared" si="2"/>
      </c>
      <c r="E103" s="27"/>
      <c r="F103" s="16">
        <f t="shared" si="3"/>
      </c>
    </row>
    <row r="104" spans="1:6" ht="13.5" hidden="1">
      <c r="A104" s="12" t="s">
        <v>54</v>
      </c>
      <c r="B104" s="98"/>
      <c r="C104" s="36"/>
      <c r="D104" s="17">
        <f t="shared" si="2"/>
      </c>
      <c r="E104" s="17"/>
      <c r="F104" s="16">
        <f t="shared" si="3"/>
      </c>
    </row>
    <row r="105" spans="1:6" ht="13.5">
      <c r="A105" s="144" t="s">
        <v>90</v>
      </c>
      <c r="B105" s="145">
        <v>1.4</v>
      </c>
      <c r="C105" s="37">
        <v>0.1</v>
      </c>
      <c r="D105" s="19">
        <f t="shared" si="2"/>
        <v>7.1</v>
      </c>
      <c r="E105" s="19">
        <v>0.35</v>
      </c>
      <c r="F105" s="146"/>
    </row>
    <row r="106" spans="1:5" ht="13.5" hidden="1">
      <c r="A106" s="5" t="s">
        <v>91</v>
      </c>
      <c r="B106" s="5"/>
      <c r="D106" s="33">
        <f t="shared" si="2"/>
      </c>
      <c r="E106" s="20"/>
    </row>
    <row r="107" spans="1:5" ht="13.5" hidden="1">
      <c r="A107" s="5"/>
      <c r="B107" s="5"/>
      <c r="E107" s="20"/>
    </row>
    <row r="108" spans="1:5" ht="13.5" hidden="1">
      <c r="A108" s="5"/>
      <c r="B108" s="5"/>
      <c r="E108" s="20"/>
    </row>
    <row r="109" spans="1:5" ht="13.5" hidden="1">
      <c r="A109" s="5"/>
      <c r="B109" s="5"/>
      <c r="E109" s="20"/>
    </row>
    <row r="110" spans="1:5" ht="13.5">
      <c r="A110" s="5"/>
      <c r="B110" s="5"/>
      <c r="E110" s="20"/>
    </row>
    <row r="111" spans="1:5" ht="13.5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C128" s="5"/>
      <c r="D128" s="5"/>
      <c r="E128" s="20"/>
    </row>
    <row r="129" spans="1:5" ht="15">
      <c r="A129" s="5"/>
      <c r="B129" s="5"/>
      <c r="C129" s="131"/>
      <c r="D129" s="5"/>
      <c r="E129" s="20"/>
    </row>
    <row r="130" spans="1:5" ht="13.5">
      <c r="A130" s="5"/>
      <c r="B130" s="5"/>
      <c r="C130" s="5"/>
      <c r="D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2" ht="13.5">
      <c r="A180" s="46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5" ht="13.5">
      <c r="A245" s="5"/>
      <c r="B245" s="5"/>
      <c r="E245" s="20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5 D59 D23 D25:D38 D48 D74">
    <cfRule type="cellIs" priority="2" dxfId="17" operator="greaterThan" stopIfTrue="1">
      <formula>60</formula>
    </cfRule>
  </conditionalFormatting>
  <conditionalFormatting sqref="D75:D77 D80:D83 D99:D106 D85:D95 D97">
    <cfRule type="cellIs" priority="1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93"/>
  <sheetViews>
    <sheetView zoomScalePageLayoutView="0" workbookViewId="0" topLeftCell="A1">
      <selection activeCell="B113" sqref="B113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69" t="s">
        <v>137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1" t="s">
        <v>92</v>
      </c>
      <c r="B6" s="171" t="s">
        <v>140</v>
      </c>
      <c r="C6" s="174" t="s">
        <v>100</v>
      </c>
      <c r="D6" s="175"/>
      <c r="E6" s="175"/>
      <c r="F6" s="176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30.75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67">
        <v>211.3</v>
      </c>
      <c r="C9" s="66">
        <f>C10+C29+C40+C49+C57+C72+C79+C96</f>
        <v>156.9</v>
      </c>
      <c r="D9" s="66">
        <f>IF(C9&gt;0,C9/B9*100,"")</f>
        <v>74.3</v>
      </c>
      <c r="E9" s="66">
        <v>171.5</v>
      </c>
      <c r="F9" s="68">
        <f>IF(C9&gt;0,C9-E9,"")</f>
        <v>-14.6</v>
      </c>
    </row>
    <row r="10" spans="1:6" s="7" customFormat="1" ht="13.5" hidden="1">
      <c r="A10" s="11" t="s">
        <v>1</v>
      </c>
      <c r="B10" s="70">
        <v>0</v>
      </c>
      <c r="C10" s="69">
        <f>SUM(C11:C27)</f>
        <v>0</v>
      </c>
      <c r="D10" s="71">
        <f aca="true" t="shared" si="0" ref="D10:D73">IF(C10&gt;0,C10/B10*100,"")</f>
      </c>
      <c r="E10" s="69"/>
      <c r="F10" s="72">
        <f aca="true" t="shared" si="1" ref="F10:F73">IF(C10&gt;0,C10-E10,"")</f>
      </c>
    </row>
    <row r="11" spans="1:6" ht="13.5" hidden="1">
      <c r="A11" s="12" t="s">
        <v>2</v>
      </c>
      <c r="B11" s="25"/>
      <c r="C11" s="27"/>
      <c r="D11" s="27">
        <f>IF(C11&gt;0,C11/B11*100,"")</f>
      </c>
      <c r="E11" s="27"/>
      <c r="F11" s="77">
        <f t="shared" si="1"/>
      </c>
    </row>
    <row r="12" spans="1:9" ht="13.5" hidden="1">
      <c r="A12" s="12" t="s">
        <v>3</v>
      </c>
      <c r="B12" s="74"/>
      <c r="C12" s="73"/>
      <c r="D12" s="69">
        <f t="shared" si="0"/>
      </c>
      <c r="E12" s="73"/>
      <c r="F12" s="72">
        <f t="shared" si="1"/>
      </c>
      <c r="I12" s="28"/>
    </row>
    <row r="13" spans="1:6" ht="13.5" hidden="1">
      <c r="A13" s="12" t="s">
        <v>4</v>
      </c>
      <c r="B13" s="74"/>
      <c r="C13" s="73"/>
      <c r="D13" s="69">
        <f t="shared" si="0"/>
      </c>
      <c r="E13" s="73"/>
      <c r="F13" s="72">
        <f t="shared" si="1"/>
      </c>
    </row>
    <row r="14" spans="1:6" ht="13.5" hidden="1">
      <c r="A14" s="12" t="s">
        <v>5</v>
      </c>
      <c r="B14" s="74"/>
      <c r="C14" s="73"/>
      <c r="D14" s="76">
        <f t="shared" si="0"/>
      </c>
      <c r="E14" s="73"/>
      <c r="F14" s="72">
        <f t="shared" si="1"/>
      </c>
    </row>
    <row r="15" spans="1:6" ht="13.5" hidden="1">
      <c r="A15" s="12" t="s">
        <v>6</v>
      </c>
      <c r="B15" s="74"/>
      <c r="C15" s="73"/>
      <c r="D15" s="69">
        <f t="shared" si="0"/>
      </c>
      <c r="E15" s="73"/>
      <c r="F15" s="72">
        <f t="shared" si="1"/>
      </c>
    </row>
    <row r="16" spans="1:6" ht="13.5" hidden="1">
      <c r="A16" s="12" t="s">
        <v>7</v>
      </c>
      <c r="B16" s="74"/>
      <c r="C16" s="73"/>
      <c r="D16" s="69">
        <f t="shared" si="0"/>
      </c>
      <c r="E16" s="73"/>
      <c r="F16" s="72">
        <f t="shared" si="1"/>
      </c>
    </row>
    <row r="17" spans="1:6" ht="13.5" hidden="1">
      <c r="A17" s="12" t="s">
        <v>8</v>
      </c>
      <c r="B17" s="74"/>
      <c r="C17" s="73"/>
      <c r="D17" s="69">
        <f t="shared" si="0"/>
      </c>
      <c r="E17" s="73"/>
      <c r="F17" s="72">
        <f t="shared" si="1"/>
      </c>
    </row>
    <row r="18" spans="1:6" ht="13.5" hidden="1">
      <c r="A18" s="12" t="s">
        <v>9</v>
      </c>
      <c r="B18" s="74"/>
      <c r="C18" s="73"/>
      <c r="D18" s="69">
        <f t="shared" si="0"/>
      </c>
      <c r="E18" s="73"/>
      <c r="F18" s="72">
        <f t="shared" si="1"/>
      </c>
    </row>
    <row r="19" spans="1:6" ht="13.5" hidden="1">
      <c r="A19" s="12" t="s">
        <v>10</v>
      </c>
      <c r="B19" s="74"/>
      <c r="C19" s="73"/>
      <c r="D19" s="69">
        <f t="shared" si="0"/>
      </c>
      <c r="E19" s="73"/>
      <c r="F19" s="72">
        <f t="shared" si="1"/>
      </c>
    </row>
    <row r="20" spans="1:6" ht="13.5" hidden="1">
      <c r="A20" s="12" t="s">
        <v>59</v>
      </c>
      <c r="B20" s="74"/>
      <c r="C20" s="73"/>
      <c r="D20" s="69">
        <f t="shared" si="0"/>
      </c>
      <c r="E20" s="73"/>
      <c r="F20" s="72">
        <f t="shared" si="1"/>
      </c>
    </row>
    <row r="21" spans="1:6" ht="13.5" hidden="1">
      <c r="A21" s="12" t="s">
        <v>11</v>
      </c>
      <c r="B21" s="74"/>
      <c r="C21" s="73"/>
      <c r="D21" s="69">
        <f t="shared" si="0"/>
      </c>
      <c r="E21" s="73"/>
      <c r="F21" s="72">
        <f t="shared" si="1"/>
      </c>
    </row>
    <row r="22" spans="1:6" ht="13.5" hidden="1">
      <c r="A22" s="12" t="s">
        <v>12</v>
      </c>
      <c r="B22" s="74"/>
      <c r="C22" s="73"/>
      <c r="D22" s="69">
        <f t="shared" si="0"/>
      </c>
      <c r="E22" s="73"/>
      <c r="F22" s="72">
        <f t="shared" si="1"/>
      </c>
    </row>
    <row r="23" spans="1:6" ht="13.5" hidden="1">
      <c r="A23" s="12" t="s">
        <v>13</v>
      </c>
      <c r="B23" s="74"/>
      <c r="C23" s="73"/>
      <c r="D23" s="69">
        <f t="shared" si="0"/>
      </c>
      <c r="E23" s="73"/>
      <c r="F23" s="72">
        <f t="shared" si="1"/>
      </c>
    </row>
    <row r="24" spans="1:6" ht="13.5" hidden="1">
      <c r="A24" s="12" t="s">
        <v>14</v>
      </c>
      <c r="B24" s="25"/>
      <c r="C24" s="41"/>
      <c r="D24" s="27">
        <f t="shared" si="0"/>
      </c>
      <c r="E24" s="27"/>
      <c r="F24" s="77">
        <f t="shared" si="1"/>
      </c>
    </row>
    <row r="25" spans="1:6" ht="13.5" hidden="1">
      <c r="A25" s="12" t="s">
        <v>15</v>
      </c>
      <c r="B25" s="74"/>
      <c r="C25" s="73"/>
      <c r="D25" s="69">
        <f t="shared" si="0"/>
      </c>
      <c r="E25" s="73"/>
      <c r="F25" s="72">
        <f t="shared" si="1"/>
      </c>
    </row>
    <row r="26" spans="1:6" ht="13.5" hidden="1">
      <c r="A26" s="12" t="s">
        <v>16</v>
      </c>
      <c r="B26" s="74"/>
      <c r="C26" s="73"/>
      <c r="D26" s="69">
        <f t="shared" si="0"/>
      </c>
      <c r="E26" s="73"/>
      <c r="F26" s="72">
        <f t="shared" si="1"/>
      </c>
    </row>
    <row r="27" spans="1:6" ht="13.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74"/>
      <c r="C28" s="73"/>
      <c r="D28" s="69">
        <f t="shared" si="0"/>
      </c>
      <c r="E28" s="73"/>
      <c r="F28" s="72"/>
    </row>
    <row r="29" spans="1:6" ht="13.5" hidden="1">
      <c r="A29" s="11" t="s">
        <v>18</v>
      </c>
      <c r="B29" s="70">
        <v>0</v>
      </c>
      <c r="C29" s="69">
        <f>SUM(C30:C39)-C33</f>
        <v>0</v>
      </c>
      <c r="D29" s="69">
        <f t="shared" si="0"/>
      </c>
      <c r="E29" s="69"/>
      <c r="F29" s="72">
        <f t="shared" si="1"/>
      </c>
    </row>
    <row r="30" spans="1:6" ht="13.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3.5" hidden="1">
      <c r="A35" s="12" t="s">
        <v>62</v>
      </c>
      <c r="B35" s="74"/>
      <c r="C35" s="73"/>
      <c r="D35" s="69">
        <f t="shared" si="0"/>
      </c>
      <c r="E35" s="73"/>
      <c r="F35" s="72">
        <f t="shared" si="1"/>
      </c>
    </row>
    <row r="36" spans="1:6" ht="13.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3.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3.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3.5">
      <c r="A40" s="11" t="s">
        <v>63</v>
      </c>
      <c r="B40" s="70">
        <v>170.3</v>
      </c>
      <c r="C40" s="69">
        <f>SUM(C41:C47)</f>
        <v>139.6</v>
      </c>
      <c r="D40" s="69">
        <f t="shared" si="0"/>
        <v>82</v>
      </c>
      <c r="E40" s="69">
        <f>SUM(E41:E47)</f>
        <v>154.6</v>
      </c>
      <c r="F40" s="72">
        <f t="shared" si="1"/>
        <v>-15</v>
      </c>
    </row>
    <row r="41" spans="1:6" ht="13.5">
      <c r="A41" s="12" t="s">
        <v>64</v>
      </c>
      <c r="B41" s="74">
        <v>7.5</v>
      </c>
      <c r="C41" s="73">
        <v>4.3</v>
      </c>
      <c r="D41" s="73">
        <f t="shared" si="0"/>
        <v>57.3</v>
      </c>
      <c r="E41" s="73">
        <v>6.7</v>
      </c>
      <c r="F41" s="75">
        <f t="shared" si="1"/>
        <v>-2.4</v>
      </c>
    </row>
    <row r="42" spans="1:6" ht="13.5">
      <c r="A42" s="12" t="s">
        <v>67</v>
      </c>
      <c r="B42" s="74">
        <v>4</v>
      </c>
      <c r="C42" s="73">
        <v>2.7</v>
      </c>
      <c r="D42" s="73">
        <f t="shared" si="0"/>
        <v>67.5</v>
      </c>
      <c r="E42" s="73">
        <v>1.9</v>
      </c>
      <c r="F42" s="75">
        <f t="shared" si="1"/>
        <v>0.8</v>
      </c>
    </row>
    <row r="43" spans="1:6" ht="13.5" hidden="1">
      <c r="A43" s="12" t="s">
        <v>96</v>
      </c>
      <c r="B43" s="74"/>
      <c r="C43" s="76"/>
      <c r="D43" s="73">
        <f t="shared" si="0"/>
      </c>
      <c r="E43" s="73"/>
      <c r="F43" s="75"/>
    </row>
    <row r="44" spans="1:6" ht="13.5">
      <c r="A44" s="12" t="s">
        <v>26</v>
      </c>
      <c r="B44" s="78">
        <v>140</v>
      </c>
      <c r="C44" s="73">
        <v>121.5</v>
      </c>
      <c r="D44" s="73">
        <f t="shared" si="0"/>
        <v>86.8</v>
      </c>
      <c r="E44" s="27">
        <v>135.7</v>
      </c>
      <c r="F44" s="75">
        <f t="shared" si="1"/>
        <v>-14.2</v>
      </c>
    </row>
    <row r="45" spans="1:6" ht="13.5">
      <c r="A45" s="12" t="s">
        <v>28</v>
      </c>
      <c r="B45" s="74">
        <v>3.8</v>
      </c>
      <c r="C45" s="73">
        <v>2.7</v>
      </c>
      <c r="D45" s="73">
        <f t="shared" si="0"/>
        <v>71.1</v>
      </c>
      <c r="E45" s="27">
        <v>0.5</v>
      </c>
      <c r="F45" s="75">
        <f t="shared" si="1"/>
        <v>2.2</v>
      </c>
    </row>
    <row r="46" spans="1:6" s="7" customFormat="1" ht="13.5" hidden="1">
      <c r="A46" s="12" t="s">
        <v>29</v>
      </c>
      <c r="B46" s="74"/>
      <c r="C46" s="73"/>
      <c r="D46" s="73">
        <f t="shared" si="0"/>
      </c>
      <c r="E46" s="27"/>
      <c r="F46" s="75">
        <f t="shared" si="1"/>
      </c>
    </row>
    <row r="47" spans="1:6" ht="13.5">
      <c r="A47" s="12" t="s">
        <v>30</v>
      </c>
      <c r="B47" s="74">
        <v>15</v>
      </c>
      <c r="C47" s="73">
        <v>8.4</v>
      </c>
      <c r="D47" s="73">
        <f t="shared" si="0"/>
        <v>56</v>
      </c>
      <c r="E47" s="27">
        <v>9.8</v>
      </c>
      <c r="F47" s="75">
        <f t="shared" si="1"/>
        <v>-1.4</v>
      </c>
    </row>
    <row r="48" spans="1:21" ht="13.5" hidden="1">
      <c r="A48" s="12" t="s">
        <v>97</v>
      </c>
      <c r="B48" s="74"/>
      <c r="C48" s="73"/>
      <c r="D48" s="73">
        <f t="shared" si="0"/>
      </c>
      <c r="E48" s="73">
        <v>0.1</v>
      </c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24">
        <v>20.5</v>
      </c>
      <c r="C49" s="26">
        <f>SUM(C50:C56)</f>
        <v>11.9</v>
      </c>
      <c r="D49" s="26">
        <f t="shared" si="0"/>
        <v>58</v>
      </c>
      <c r="E49" s="26">
        <v>9.4</v>
      </c>
      <c r="F49" s="79">
        <f t="shared" si="1"/>
        <v>2.5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74">
        <v>18</v>
      </c>
      <c r="C50" s="73">
        <v>11.2</v>
      </c>
      <c r="D50" s="73">
        <f t="shared" si="0"/>
        <v>62.2</v>
      </c>
      <c r="E50" s="73">
        <v>7.5</v>
      </c>
      <c r="F50" s="75">
        <f t="shared" si="1"/>
        <v>3.7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74"/>
      <c r="C51" s="73"/>
      <c r="D51" s="73">
        <f t="shared" si="0"/>
      </c>
      <c r="E51" s="73"/>
      <c r="F51" s="7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74"/>
      <c r="C52" s="73"/>
      <c r="D52" s="73">
        <f t="shared" si="0"/>
      </c>
      <c r="E52" s="73"/>
      <c r="F52" s="7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56</v>
      </c>
      <c r="B53" s="74"/>
      <c r="C53" s="73"/>
      <c r="D53" s="73">
        <f t="shared" si="0"/>
      </c>
      <c r="E53" s="73"/>
      <c r="F53" s="75">
        <f t="shared" si="1"/>
      </c>
    </row>
    <row r="54" spans="1:6" s="7" customFormat="1" ht="13.5" hidden="1">
      <c r="A54" s="12" t="s">
        <v>68</v>
      </c>
      <c r="B54" s="74"/>
      <c r="C54" s="73"/>
      <c r="D54" s="73">
        <f t="shared" si="0"/>
      </c>
      <c r="E54" s="73"/>
      <c r="F54" s="75">
        <f t="shared" si="1"/>
      </c>
    </row>
    <row r="55" spans="1:6" ht="13.5">
      <c r="A55" s="12" t="s">
        <v>69</v>
      </c>
      <c r="B55" s="74">
        <v>2.5</v>
      </c>
      <c r="C55" s="73">
        <v>0.7</v>
      </c>
      <c r="D55" s="73">
        <f t="shared" si="0"/>
        <v>28</v>
      </c>
      <c r="E55" s="73">
        <v>1.9</v>
      </c>
      <c r="F55" s="75">
        <f t="shared" si="1"/>
        <v>-1.2</v>
      </c>
    </row>
    <row r="56" spans="1:6" ht="13.5" hidden="1">
      <c r="A56" s="86" t="s">
        <v>27</v>
      </c>
      <c r="B56" s="74"/>
      <c r="C56" s="73"/>
      <c r="D56" s="73">
        <f t="shared" si="0"/>
      </c>
      <c r="E56" s="73">
        <v>0</v>
      </c>
      <c r="F56" s="75">
        <f t="shared" si="1"/>
      </c>
    </row>
    <row r="57" spans="1:6" ht="13.5" hidden="1">
      <c r="A57" s="11" t="s">
        <v>31</v>
      </c>
      <c r="B57" s="97">
        <v>0</v>
      </c>
      <c r="C57" s="26"/>
      <c r="D57" s="15">
        <f t="shared" si="0"/>
      </c>
      <c r="E57" s="26"/>
      <c r="F57" s="16">
        <f t="shared" si="1"/>
      </c>
    </row>
    <row r="58" spans="1:6" ht="13.5" hidden="1">
      <c r="A58" s="12" t="s">
        <v>70</v>
      </c>
      <c r="B58" s="98"/>
      <c r="C58" s="27"/>
      <c r="D58" s="17">
        <f t="shared" si="0"/>
      </c>
      <c r="E58" s="27"/>
      <c r="F58" s="18">
        <f t="shared" si="1"/>
      </c>
    </row>
    <row r="59" spans="1:6" ht="13.5" hidden="1">
      <c r="A59" s="12" t="s">
        <v>71</v>
      </c>
      <c r="B59" s="98"/>
      <c r="C59" s="27"/>
      <c r="D59" s="17">
        <f t="shared" si="0"/>
      </c>
      <c r="E59" s="27"/>
      <c r="F59" s="18">
        <f t="shared" si="1"/>
      </c>
    </row>
    <row r="60" spans="1:6" ht="13.5" hidden="1">
      <c r="A60" s="12" t="s">
        <v>72</v>
      </c>
      <c r="B60" s="98"/>
      <c r="C60" s="27"/>
      <c r="D60" s="17">
        <f t="shared" si="0"/>
      </c>
      <c r="E60" s="27"/>
      <c r="F60" s="18">
        <f t="shared" si="1"/>
      </c>
    </row>
    <row r="61" spans="1:6" ht="13.5" hidden="1">
      <c r="A61" s="12" t="s">
        <v>73</v>
      </c>
      <c r="B61" s="98"/>
      <c r="C61" s="27"/>
      <c r="D61" s="17">
        <f t="shared" si="0"/>
      </c>
      <c r="E61" s="27"/>
      <c r="F61" s="18">
        <f t="shared" si="1"/>
      </c>
    </row>
    <row r="62" spans="1:6" ht="13.5" hidden="1">
      <c r="A62" s="12" t="s">
        <v>57</v>
      </c>
      <c r="B62" s="98"/>
      <c r="C62" s="27"/>
      <c r="D62" s="17">
        <f t="shared" si="0"/>
      </c>
      <c r="E62" s="27"/>
      <c r="F62" s="18">
        <f t="shared" si="1"/>
      </c>
    </row>
    <row r="63" spans="1:6" ht="13.5" hidden="1">
      <c r="A63" s="12" t="s">
        <v>58</v>
      </c>
      <c r="B63" s="98"/>
      <c r="C63" s="27"/>
      <c r="D63" s="17">
        <f t="shared" si="0"/>
      </c>
      <c r="E63" s="27"/>
      <c r="F63" s="18">
        <f t="shared" si="1"/>
      </c>
    </row>
    <row r="64" spans="1:6" ht="13.5" hidden="1">
      <c r="A64" s="12" t="s">
        <v>93</v>
      </c>
      <c r="B64" s="98"/>
      <c r="C64" s="27"/>
      <c r="D64" s="17">
        <f t="shared" si="0"/>
      </c>
      <c r="E64" s="27"/>
      <c r="F64" s="18">
        <f t="shared" si="1"/>
      </c>
    </row>
    <row r="65" spans="1:6" ht="13.5" hidden="1">
      <c r="A65" s="12" t="s">
        <v>32</v>
      </c>
      <c r="B65" s="98"/>
      <c r="C65" s="27"/>
      <c r="D65" s="17">
        <f t="shared" si="0"/>
      </c>
      <c r="E65" s="27"/>
      <c r="F65" s="18">
        <f t="shared" si="1"/>
      </c>
    </row>
    <row r="66" spans="1:6" ht="13.5" hidden="1">
      <c r="A66" s="12" t="s">
        <v>74</v>
      </c>
      <c r="B66" s="98"/>
      <c r="C66" s="27"/>
      <c r="D66" s="17">
        <f t="shared" si="0"/>
      </c>
      <c r="E66" s="27"/>
      <c r="F66" s="18">
        <f t="shared" si="1"/>
      </c>
    </row>
    <row r="67" spans="1:6" ht="13.5" hidden="1">
      <c r="A67" s="12" t="s">
        <v>33</v>
      </c>
      <c r="B67" s="98"/>
      <c r="C67" s="27"/>
      <c r="D67" s="17">
        <f t="shared" si="0"/>
      </c>
      <c r="E67" s="27"/>
      <c r="F67" s="18">
        <f t="shared" si="1"/>
      </c>
    </row>
    <row r="68" spans="1:6" ht="13.5" hidden="1">
      <c r="A68" s="12" t="s">
        <v>34</v>
      </c>
      <c r="B68" s="98"/>
      <c r="C68" s="27"/>
      <c r="D68" s="17">
        <f t="shared" si="0"/>
      </c>
      <c r="E68" s="27"/>
      <c r="F68" s="18">
        <f t="shared" si="1"/>
      </c>
    </row>
    <row r="69" spans="1:6" ht="13.5" hidden="1">
      <c r="A69" s="12" t="s">
        <v>35</v>
      </c>
      <c r="B69" s="98"/>
      <c r="C69" s="27"/>
      <c r="D69" s="17">
        <f t="shared" si="0"/>
      </c>
      <c r="E69" s="27"/>
      <c r="F69" s="18">
        <f t="shared" si="1"/>
      </c>
    </row>
    <row r="70" spans="1:6" s="7" customFormat="1" ht="13.5" hidden="1">
      <c r="A70" s="12" t="s">
        <v>36</v>
      </c>
      <c r="B70" s="98"/>
      <c r="C70" s="27"/>
      <c r="D70" s="17">
        <f t="shared" si="0"/>
      </c>
      <c r="E70" s="27"/>
      <c r="F70" s="18">
        <f t="shared" si="1"/>
      </c>
    </row>
    <row r="71" spans="1:6" ht="13.5" hidden="1">
      <c r="A71" s="12" t="s">
        <v>37</v>
      </c>
      <c r="B71" s="98"/>
      <c r="C71" s="27"/>
      <c r="D71" s="17">
        <f t="shared" si="0"/>
      </c>
      <c r="E71" s="27"/>
      <c r="F71" s="18">
        <f t="shared" si="1"/>
      </c>
    </row>
    <row r="72" spans="1:6" ht="13.5" hidden="1">
      <c r="A72" s="11" t="s">
        <v>75</v>
      </c>
      <c r="B72" s="97">
        <v>0</v>
      </c>
      <c r="C72" s="26"/>
      <c r="D72" s="15">
        <f t="shared" si="0"/>
      </c>
      <c r="E72" s="26">
        <v>0</v>
      </c>
      <c r="F72" s="16">
        <f t="shared" si="1"/>
      </c>
    </row>
    <row r="73" spans="1:6" ht="13.5" hidden="1">
      <c r="A73" s="12" t="s">
        <v>76</v>
      </c>
      <c r="B73" s="98"/>
      <c r="C73" s="27"/>
      <c r="D73" s="17">
        <f t="shared" si="0"/>
      </c>
      <c r="E73" s="27"/>
      <c r="F73" s="18">
        <f t="shared" si="1"/>
      </c>
    </row>
    <row r="74" spans="1:6" ht="13.5" hidden="1">
      <c r="A74" s="12" t="s">
        <v>38</v>
      </c>
      <c r="B74" s="98"/>
      <c r="C74" s="27"/>
      <c r="D74" s="17">
        <f aca="true" t="shared" si="2" ref="D74:D106">IF(C74&gt;0,C74/B74*100,"")</f>
      </c>
      <c r="E74" s="27"/>
      <c r="F74" s="18">
        <f aca="true" t="shared" si="3" ref="F74:F104">IF(C74&gt;0,C74-E74,"")</f>
      </c>
    </row>
    <row r="75" spans="1:6" ht="13.5" hidden="1">
      <c r="A75" s="12" t="s">
        <v>39</v>
      </c>
      <c r="B75" s="98"/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12" t="s">
        <v>77</v>
      </c>
      <c r="B76" s="98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12" t="s">
        <v>78</v>
      </c>
      <c r="B77" s="97"/>
      <c r="C77" s="26"/>
      <c r="D77" s="17">
        <f t="shared" si="2"/>
      </c>
      <c r="E77" s="26"/>
      <c r="F77" s="16">
        <f t="shared" si="3"/>
      </c>
    </row>
    <row r="78" spans="1:6" ht="13.5" hidden="1">
      <c r="A78" s="12" t="s">
        <v>40</v>
      </c>
      <c r="B78" s="98"/>
      <c r="C78" s="27"/>
      <c r="D78" s="17">
        <f t="shared" si="2"/>
      </c>
      <c r="E78" s="27"/>
      <c r="F78" s="18">
        <f t="shared" si="3"/>
      </c>
    </row>
    <row r="79" spans="1:6" ht="13.5" hidden="1">
      <c r="A79" s="11" t="s">
        <v>79</v>
      </c>
      <c r="B79" s="97">
        <v>0</v>
      </c>
      <c r="C79" s="26"/>
      <c r="D79" s="17">
        <f t="shared" si="2"/>
      </c>
      <c r="E79" s="26">
        <v>0</v>
      </c>
      <c r="F79" s="16">
        <f t="shared" si="3"/>
      </c>
    </row>
    <row r="80" spans="1:6" ht="13.5" hidden="1">
      <c r="A80" s="12" t="s">
        <v>80</v>
      </c>
      <c r="B80" s="98"/>
      <c r="C80" s="27"/>
      <c r="D80" s="17">
        <f t="shared" si="2"/>
      </c>
      <c r="E80" s="27"/>
      <c r="F80" s="16">
        <f t="shared" si="3"/>
      </c>
    </row>
    <row r="81" spans="1:6" ht="13.5" hidden="1">
      <c r="A81" s="12" t="s">
        <v>81</v>
      </c>
      <c r="B81" s="98"/>
      <c r="C81" s="27"/>
      <c r="D81" s="17">
        <f t="shared" si="2"/>
      </c>
      <c r="E81" s="27"/>
      <c r="F81" s="16">
        <f t="shared" si="3"/>
      </c>
    </row>
    <row r="82" spans="1:6" ht="13.5" hidden="1">
      <c r="A82" s="12" t="s">
        <v>82</v>
      </c>
      <c r="B82" s="98"/>
      <c r="C82" s="27"/>
      <c r="D82" s="17">
        <f t="shared" si="2"/>
      </c>
      <c r="E82" s="27"/>
      <c r="F82" s="16">
        <f t="shared" si="3"/>
      </c>
    </row>
    <row r="83" spans="1:6" ht="13.5" hidden="1">
      <c r="A83" s="12" t="s">
        <v>83</v>
      </c>
      <c r="B83" s="98"/>
      <c r="C83" s="27"/>
      <c r="D83" s="17">
        <f t="shared" si="2"/>
      </c>
      <c r="E83" s="27"/>
      <c r="F83" s="16">
        <f t="shared" si="3"/>
      </c>
    </row>
    <row r="84" spans="1:6" ht="13.5" hidden="1">
      <c r="A84" s="12" t="s">
        <v>41</v>
      </c>
      <c r="B84" s="98"/>
      <c r="C84" s="27"/>
      <c r="D84" s="17">
        <f t="shared" si="2"/>
      </c>
      <c r="E84" s="27"/>
      <c r="F84" s="16">
        <f t="shared" si="3"/>
      </c>
    </row>
    <row r="85" spans="1:6" ht="13.5" hidden="1">
      <c r="A85" s="12" t="s">
        <v>42</v>
      </c>
      <c r="B85" s="98"/>
      <c r="C85" s="27"/>
      <c r="D85" s="17">
        <f t="shared" si="2"/>
      </c>
      <c r="E85" s="27"/>
      <c r="F85" s="16">
        <f t="shared" si="3"/>
      </c>
    </row>
    <row r="86" spans="1:6" ht="13.5" hidden="1">
      <c r="A86" s="12" t="s">
        <v>84</v>
      </c>
      <c r="B86" s="98"/>
      <c r="C86" s="27"/>
      <c r="D86" s="17">
        <f t="shared" si="2"/>
      </c>
      <c r="E86" s="27"/>
      <c r="F86" s="16">
        <f t="shared" si="3"/>
      </c>
    </row>
    <row r="87" spans="1:6" ht="13.5" hidden="1">
      <c r="A87" s="12" t="s">
        <v>85</v>
      </c>
      <c r="B87" s="98"/>
      <c r="C87" s="27"/>
      <c r="D87" s="17">
        <f t="shared" si="2"/>
      </c>
      <c r="E87" s="27"/>
      <c r="F87" s="16">
        <f t="shared" si="3"/>
      </c>
    </row>
    <row r="88" spans="1:6" ht="13.5" hidden="1">
      <c r="A88" s="12" t="s">
        <v>43</v>
      </c>
      <c r="B88" s="98"/>
      <c r="C88" s="27"/>
      <c r="D88" s="17">
        <f t="shared" si="2"/>
      </c>
      <c r="E88" s="27"/>
      <c r="F88" s="16">
        <f t="shared" si="3"/>
      </c>
    </row>
    <row r="89" spans="1:6" ht="13.5" hidden="1">
      <c r="A89" s="12" t="s">
        <v>86</v>
      </c>
      <c r="B89" s="98"/>
      <c r="C89" s="27"/>
      <c r="D89" s="17">
        <f t="shared" si="2"/>
      </c>
      <c r="E89" s="27"/>
      <c r="F89" s="16">
        <f t="shared" si="3"/>
      </c>
    </row>
    <row r="90" spans="1:6" ht="13.5" hidden="1">
      <c r="A90" s="12" t="s">
        <v>44</v>
      </c>
      <c r="B90" s="98"/>
      <c r="C90" s="27"/>
      <c r="D90" s="17">
        <f t="shared" si="2"/>
      </c>
      <c r="E90" s="27"/>
      <c r="F90" s="16">
        <f t="shared" si="3"/>
      </c>
    </row>
    <row r="91" spans="1:6" ht="13.5" hidden="1">
      <c r="A91" s="12" t="s">
        <v>45</v>
      </c>
      <c r="B91" s="98"/>
      <c r="C91" s="27"/>
      <c r="D91" s="17">
        <f t="shared" si="2"/>
      </c>
      <c r="E91" s="27"/>
      <c r="F91" s="16">
        <f t="shared" si="3"/>
      </c>
    </row>
    <row r="92" spans="1:6" ht="13.5" hidden="1">
      <c r="A92" s="12" t="s">
        <v>46</v>
      </c>
      <c r="B92" s="98"/>
      <c r="C92" s="27"/>
      <c r="D92" s="17">
        <f t="shared" si="2"/>
      </c>
      <c r="E92" s="27"/>
      <c r="F92" s="16">
        <f t="shared" si="3"/>
      </c>
    </row>
    <row r="93" spans="1:6" s="7" customFormat="1" ht="13.5" hidden="1">
      <c r="A93" s="12" t="s">
        <v>47</v>
      </c>
      <c r="B93" s="98"/>
      <c r="C93" s="27"/>
      <c r="D93" s="17">
        <f t="shared" si="2"/>
      </c>
      <c r="E93" s="27"/>
      <c r="F93" s="16">
        <f t="shared" si="3"/>
      </c>
    </row>
    <row r="94" spans="1:6" ht="13.5" hidden="1">
      <c r="A94" s="12" t="s">
        <v>107</v>
      </c>
      <c r="B94" s="98"/>
      <c r="C94" s="27"/>
      <c r="D94" s="17">
        <f t="shared" si="2"/>
      </c>
      <c r="E94" s="27"/>
      <c r="F94" s="16">
        <f t="shared" si="3"/>
      </c>
    </row>
    <row r="95" spans="1:6" ht="13.5" hidden="1">
      <c r="A95" s="12" t="s">
        <v>87</v>
      </c>
      <c r="B95" s="98"/>
      <c r="C95" s="27"/>
      <c r="D95" s="17">
        <f t="shared" si="2"/>
      </c>
      <c r="E95" s="27"/>
      <c r="F95" s="16">
        <f t="shared" si="3"/>
      </c>
    </row>
    <row r="96" spans="1:6" s="7" customFormat="1" ht="13.5">
      <c r="A96" s="11" t="s">
        <v>48</v>
      </c>
      <c r="B96" s="97">
        <v>20.5</v>
      </c>
      <c r="C96" s="26">
        <f>SUM(C97:C106)</f>
        <v>5.4</v>
      </c>
      <c r="D96" s="15">
        <f t="shared" si="2"/>
        <v>26.3</v>
      </c>
      <c r="E96" s="26">
        <v>7.5</v>
      </c>
      <c r="F96" s="16">
        <f t="shared" si="3"/>
        <v>-2.1</v>
      </c>
    </row>
    <row r="97" spans="1:6" ht="13.5" hidden="1">
      <c r="A97" s="12" t="s">
        <v>88</v>
      </c>
      <c r="B97" s="98"/>
      <c r="C97" s="27"/>
      <c r="D97" s="17">
        <f t="shared" si="2"/>
      </c>
      <c r="E97" s="27"/>
      <c r="F97" s="16">
        <f t="shared" si="3"/>
      </c>
    </row>
    <row r="98" spans="1:6" ht="13.5">
      <c r="A98" s="12" t="s">
        <v>49</v>
      </c>
      <c r="B98" s="98">
        <v>20</v>
      </c>
      <c r="C98" s="27">
        <v>5.4</v>
      </c>
      <c r="D98" s="17">
        <f t="shared" si="2"/>
        <v>27</v>
      </c>
      <c r="E98" s="27">
        <v>7.1</v>
      </c>
      <c r="F98" s="18">
        <f t="shared" si="3"/>
        <v>-1.7</v>
      </c>
    </row>
    <row r="99" spans="1:6" ht="13.5" hidden="1">
      <c r="A99" s="12" t="s">
        <v>50</v>
      </c>
      <c r="B99" s="98"/>
      <c r="C99" s="27"/>
      <c r="D99" s="17">
        <f t="shared" si="2"/>
      </c>
      <c r="E99" s="27"/>
      <c r="F99" s="16">
        <f t="shared" si="3"/>
      </c>
    </row>
    <row r="100" spans="1:6" ht="13.5" hidden="1">
      <c r="A100" s="12" t="s">
        <v>51</v>
      </c>
      <c r="B100" s="98"/>
      <c r="C100" s="27"/>
      <c r="D100" s="17">
        <f t="shared" si="2"/>
      </c>
      <c r="E100" s="27"/>
      <c r="F100" s="16">
        <f t="shared" si="3"/>
      </c>
    </row>
    <row r="101" spans="1:6" ht="13.5" hidden="1">
      <c r="A101" s="12" t="s">
        <v>52</v>
      </c>
      <c r="B101" s="98"/>
      <c r="C101" s="27"/>
      <c r="D101" s="17">
        <f t="shared" si="2"/>
      </c>
      <c r="E101" s="27"/>
      <c r="F101" s="16">
        <f t="shared" si="3"/>
      </c>
    </row>
    <row r="102" spans="1:6" ht="13.5" hidden="1">
      <c r="A102" s="12" t="s">
        <v>89</v>
      </c>
      <c r="B102" s="98"/>
      <c r="C102" s="27"/>
      <c r="D102" s="17">
        <f t="shared" si="2"/>
      </c>
      <c r="E102" s="27"/>
      <c r="F102" s="16">
        <f t="shared" si="3"/>
      </c>
    </row>
    <row r="103" spans="1:6" ht="13.5" hidden="1">
      <c r="A103" s="12" t="s">
        <v>53</v>
      </c>
      <c r="B103" s="98"/>
      <c r="C103" s="27"/>
      <c r="D103" s="17">
        <f t="shared" si="2"/>
      </c>
      <c r="E103" s="27"/>
      <c r="F103" s="16">
        <f t="shared" si="3"/>
      </c>
    </row>
    <row r="104" spans="1:6" ht="13.5" hidden="1">
      <c r="A104" s="12" t="s">
        <v>54</v>
      </c>
      <c r="B104" s="98"/>
      <c r="C104" s="36"/>
      <c r="D104" s="17">
        <f t="shared" si="2"/>
      </c>
      <c r="E104" s="17"/>
      <c r="F104" s="16">
        <f t="shared" si="3"/>
      </c>
    </row>
    <row r="105" spans="1:6" ht="13.5">
      <c r="A105" s="144" t="s">
        <v>90</v>
      </c>
      <c r="B105" s="145">
        <v>0.5</v>
      </c>
      <c r="C105" s="151"/>
      <c r="D105" s="19">
        <f t="shared" si="2"/>
      </c>
      <c r="E105" s="19">
        <v>0.35</v>
      </c>
      <c r="F105" s="152"/>
    </row>
    <row r="106" spans="1:6" ht="13.5" hidden="1">
      <c r="A106" s="5" t="s">
        <v>91</v>
      </c>
      <c r="B106" s="147"/>
      <c r="C106" s="148"/>
      <c r="D106" s="33">
        <f t="shared" si="2"/>
      </c>
      <c r="E106" s="149"/>
      <c r="F106" s="150"/>
    </row>
    <row r="107" spans="1:6" ht="13.5" hidden="1">
      <c r="A107" s="5"/>
      <c r="B107" s="112"/>
      <c r="C107" s="55"/>
      <c r="D107" s="55"/>
      <c r="E107" s="56"/>
      <c r="F107" s="113"/>
    </row>
    <row r="108" spans="1:5" ht="13.5">
      <c r="A108" s="5"/>
      <c r="B108" s="5"/>
      <c r="E108" s="20"/>
    </row>
    <row r="109" spans="1:5" ht="13.5">
      <c r="A109" s="5"/>
      <c r="B109" s="5"/>
      <c r="C109" s="5"/>
      <c r="D109" s="5"/>
      <c r="E109" s="20"/>
    </row>
    <row r="110" spans="1:5" ht="15">
      <c r="A110" s="5"/>
      <c r="B110" s="5"/>
      <c r="C110" s="135"/>
      <c r="D110" s="5"/>
      <c r="E110" s="20"/>
    </row>
    <row r="111" spans="1:5" ht="13.5">
      <c r="A111" s="5"/>
      <c r="B111" s="5"/>
      <c r="C111" s="5"/>
      <c r="D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5" ht="13.5">
      <c r="A180" s="5"/>
      <c r="B180" s="5"/>
      <c r="E180" s="20"/>
    </row>
    <row r="181" spans="1:2" ht="13.5">
      <c r="A181" s="46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5" ht="13.5">
      <c r="A246" s="5"/>
      <c r="B246" s="5"/>
      <c r="E246" s="20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  <row r="1093" spans="1:2" ht="13.5">
      <c r="A1093" s="5"/>
      <c r="B1093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10:D38 D43 D46:D49 D51:D74">
    <cfRule type="cellIs" priority="2" dxfId="17" operator="greaterThan" stopIfTrue="1">
      <formula>60</formula>
    </cfRule>
  </conditionalFormatting>
  <conditionalFormatting sqref="D75:D106">
    <cfRule type="cellIs" priority="1" dxfId="17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9"/>
  <sheetViews>
    <sheetView zoomScalePageLayoutView="0" workbookViewId="0" topLeftCell="A1">
      <pane xSplit="1" ySplit="9" topLeftCell="B10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H46" sqref="H46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99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71" t="s">
        <v>92</v>
      </c>
      <c r="B6" s="171" t="s">
        <v>114</v>
      </c>
      <c r="C6" s="174" t="s">
        <v>100</v>
      </c>
      <c r="D6" s="175"/>
      <c r="E6" s="175"/>
      <c r="F6" s="176"/>
    </row>
    <row r="7" spans="1:6" ht="10.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3.25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67">
        <v>1129</v>
      </c>
      <c r="C9" s="66">
        <f>C10+C29+C40+C49+C57+C72+C79+C96</f>
        <v>1169.8</v>
      </c>
      <c r="D9" s="66">
        <f>IF(C9&gt;0,C9/B9*100,"")</f>
        <v>103.6</v>
      </c>
      <c r="E9" s="66">
        <v>1061</v>
      </c>
      <c r="F9" s="68">
        <f>IF(C9&gt;0,C9-E9,"")</f>
        <v>108.8</v>
      </c>
    </row>
    <row r="10" spans="1:6" s="7" customFormat="1" ht="13.5">
      <c r="A10" s="11" t="s">
        <v>1</v>
      </c>
      <c r="B10" s="70">
        <v>620.1</v>
      </c>
      <c r="C10" s="69">
        <f>SUM(C11:C27)</f>
        <v>644.7</v>
      </c>
      <c r="D10" s="69">
        <f>IF(C10&gt;0,C10/B10*100,"")</f>
        <v>104</v>
      </c>
      <c r="E10" s="69">
        <v>584.1</v>
      </c>
      <c r="F10" s="72">
        <f aca="true" t="shared" si="0" ref="F10:F73">IF(C10&gt;0,C10-E10,"")</f>
        <v>60.6</v>
      </c>
    </row>
    <row r="11" spans="1:6" ht="13.5">
      <c r="A11" s="12" t="s">
        <v>2</v>
      </c>
      <c r="B11" s="74">
        <v>78.1</v>
      </c>
      <c r="C11" s="73">
        <v>73.7</v>
      </c>
      <c r="D11" s="73">
        <f aca="true" t="shared" si="1" ref="D11:D73">IF(C11&gt;0,C11/B11*100,"")</f>
        <v>94.4</v>
      </c>
      <c r="E11" s="27">
        <v>79</v>
      </c>
      <c r="F11" s="77">
        <f t="shared" si="0"/>
        <v>-5.3</v>
      </c>
    </row>
    <row r="12" spans="1:9" ht="13.5">
      <c r="A12" s="12" t="s">
        <v>3</v>
      </c>
      <c r="B12" s="74">
        <v>4.5</v>
      </c>
      <c r="C12" s="73">
        <v>4.6</v>
      </c>
      <c r="D12" s="73">
        <f t="shared" si="1"/>
        <v>102.2</v>
      </c>
      <c r="E12" s="27">
        <v>4.5</v>
      </c>
      <c r="F12" s="77">
        <f t="shared" si="0"/>
        <v>0.1</v>
      </c>
      <c r="I12" s="28"/>
    </row>
    <row r="13" spans="1:6" ht="13.5" hidden="1">
      <c r="A13" s="12" t="s">
        <v>4</v>
      </c>
      <c r="B13" s="74"/>
      <c r="C13" s="73"/>
      <c r="D13" s="69">
        <f t="shared" si="1"/>
      </c>
      <c r="E13" s="73"/>
      <c r="F13" s="72">
        <f t="shared" si="0"/>
      </c>
    </row>
    <row r="14" spans="1:6" ht="13.5">
      <c r="A14" s="12" t="s">
        <v>5</v>
      </c>
      <c r="B14" s="74">
        <v>126</v>
      </c>
      <c r="C14" s="73">
        <v>130.8</v>
      </c>
      <c r="D14" s="73">
        <f t="shared" si="1"/>
        <v>103.8</v>
      </c>
      <c r="E14" s="73">
        <v>113.6</v>
      </c>
      <c r="F14" s="77">
        <f t="shared" si="0"/>
        <v>17.2</v>
      </c>
    </row>
    <row r="15" spans="1:6" ht="13.5" hidden="1">
      <c r="A15" s="12" t="s">
        <v>6</v>
      </c>
      <c r="B15" s="74"/>
      <c r="C15" s="73"/>
      <c r="D15" s="69">
        <f t="shared" si="1"/>
      </c>
      <c r="E15" s="73"/>
      <c r="F15" s="72">
        <f t="shared" si="0"/>
      </c>
    </row>
    <row r="16" spans="1:6" ht="13.5" hidden="1">
      <c r="A16" s="12" t="s">
        <v>7</v>
      </c>
      <c r="B16" s="74"/>
      <c r="C16" s="73"/>
      <c r="D16" s="69">
        <f t="shared" si="1"/>
      </c>
      <c r="E16" s="73"/>
      <c r="F16" s="72">
        <f t="shared" si="0"/>
      </c>
    </row>
    <row r="17" spans="1:6" ht="13.5" hidden="1">
      <c r="A17" s="12" t="s">
        <v>8</v>
      </c>
      <c r="B17" s="74"/>
      <c r="C17" s="73"/>
      <c r="D17" s="69">
        <f t="shared" si="1"/>
      </c>
      <c r="E17" s="73"/>
      <c r="F17" s="72">
        <f t="shared" si="0"/>
      </c>
    </row>
    <row r="18" spans="1:6" ht="13.5">
      <c r="A18" s="12" t="s">
        <v>9</v>
      </c>
      <c r="B18" s="25">
        <v>105</v>
      </c>
      <c r="C18" s="27">
        <v>115</v>
      </c>
      <c r="D18" s="27">
        <f t="shared" si="1"/>
        <v>109.5</v>
      </c>
      <c r="E18" s="27">
        <v>106.1</v>
      </c>
      <c r="F18" s="77">
        <f t="shared" si="0"/>
        <v>8.9</v>
      </c>
    </row>
    <row r="19" spans="1:6" ht="13.5">
      <c r="A19" s="12" t="s">
        <v>10</v>
      </c>
      <c r="B19" s="74">
        <v>120</v>
      </c>
      <c r="C19" s="73">
        <v>125.4</v>
      </c>
      <c r="D19" s="73">
        <f t="shared" si="1"/>
        <v>104.5</v>
      </c>
      <c r="E19" s="27">
        <v>112.5</v>
      </c>
      <c r="F19" s="77">
        <f t="shared" si="0"/>
        <v>12.9</v>
      </c>
    </row>
    <row r="20" spans="1:6" ht="13.5" hidden="1">
      <c r="A20" s="12" t="s">
        <v>59</v>
      </c>
      <c r="B20" s="74"/>
      <c r="C20" s="73"/>
      <c r="D20" s="69">
        <f t="shared" si="1"/>
      </c>
      <c r="E20" s="73"/>
      <c r="F20" s="72">
        <f t="shared" si="0"/>
      </c>
    </row>
    <row r="21" spans="1:13" ht="13.5">
      <c r="A21" s="12" t="s">
        <v>11</v>
      </c>
      <c r="B21" s="74">
        <v>52.3</v>
      </c>
      <c r="C21" s="73">
        <v>58.7</v>
      </c>
      <c r="D21" s="73">
        <f t="shared" si="1"/>
        <v>112.2</v>
      </c>
      <c r="E21" s="27">
        <v>56.1</v>
      </c>
      <c r="F21" s="77">
        <f t="shared" si="0"/>
        <v>2.6</v>
      </c>
      <c r="M21" s="20"/>
    </row>
    <row r="22" spans="1:6" ht="13.5">
      <c r="A22" s="12" t="s">
        <v>12</v>
      </c>
      <c r="B22" s="74">
        <v>7</v>
      </c>
      <c r="C22" s="73">
        <v>7.5</v>
      </c>
      <c r="D22" s="73">
        <f t="shared" si="1"/>
        <v>107.1</v>
      </c>
      <c r="E22" s="27">
        <v>7</v>
      </c>
      <c r="F22" s="77">
        <f t="shared" si="0"/>
        <v>0.5</v>
      </c>
    </row>
    <row r="23" spans="1:6" ht="13.5" hidden="1">
      <c r="A23" s="12" t="s">
        <v>13</v>
      </c>
      <c r="B23" s="74"/>
      <c r="C23" s="73"/>
      <c r="D23" s="69">
        <f t="shared" si="1"/>
      </c>
      <c r="E23" s="73"/>
      <c r="F23" s="72">
        <f t="shared" si="0"/>
      </c>
    </row>
    <row r="24" spans="1:6" ht="13.5">
      <c r="A24" s="12" t="s">
        <v>14</v>
      </c>
      <c r="B24" s="74">
        <v>117.16</v>
      </c>
      <c r="C24" s="73">
        <v>117.8</v>
      </c>
      <c r="D24" s="73">
        <f t="shared" si="1"/>
        <v>100.5</v>
      </c>
      <c r="E24" s="27">
        <v>96.7</v>
      </c>
      <c r="F24" s="77">
        <f t="shared" si="0"/>
        <v>21.1</v>
      </c>
    </row>
    <row r="25" spans="1:6" ht="13.5" hidden="1">
      <c r="A25" s="12" t="s">
        <v>15</v>
      </c>
      <c r="B25" s="74"/>
      <c r="C25" s="73"/>
      <c r="D25" s="69">
        <f t="shared" si="1"/>
      </c>
      <c r="E25" s="73"/>
      <c r="F25" s="72">
        <f t="shared" si="0"/>
      </c>
    </row>
    <row r="26" spans="1:6" ht="13.5">
      <c r="A26" s="12" t="s">
        <v>16</v>
      </c>
      <c r="B26" s="74">
        <v>10</v>
      </c>
      <c r="C26" s="73">
        <v>11.2</v>
      </c>
      <c r="D26" s="73">
        <f t="shared" si="1"/>
        <v>112</v>
      </c>
      <c r="E26" s="27">
        <v>8.6</v>
      </c>
      <c r="F26" s="77">
        <f t="shared" si="0"/>
        <v>2.6</v>
      </c>
    </row>
    <row r="27" spans="1:6" ht="13.5" hidden="1">
      <c r="A27" s="12" t="s">
        <v>17</v>
      </c>
      <c r="B27" s="74"/>
      <c r="C27" s="73">
        <v>0</v>
      </c>
      <c r="D27" s="69">
        <f t="shared" si="1"/>
      </c>
      <c r="E27" s="73"/>
      <c r="F27" s="72">
        <f t="shared" si="0"/>
      </c>
    </row>
    <row r="28" spans="1:6" s="7" customFormat="1" ht="13.5" hidden="1">
      <c r="A28" s="12"/>
      <c r="B28" s="74"/>
      <c r="C28" s="73"/>
      <c r="D28" s="69">
        <f t="shared" si="1"/>
      </c>
      <c r="E28" s="73"/>
      <c r="F28" s="72"/>
    </row>
    <row r="29" spans="1:6" ht="13.5" hidden="1">
      <c r="A29" s="11" t="s">
        <v>18</v>
      </c>
      <c r="B29" s="70">
        <v>0</v>
      </c>
      <c r="C29" s="69">
        <f>SUM(C30:C39)-C33</f>
        <v>0</v>
      </c>
      <c r="D29" s="69">
        <f t="shared" si="1"/>
      </c>
      <c r="E29" s="69"/>
      <c r="F29" s="72">
        <f t="shared" si="0"/>
      </c>
    </row>
    <row r="30" spans="1:6" ht="13.5" hidden="1">
      <c r="A30" s="12" t="s">
        <v>60</v>
      </c>
      <c r="B30" s="74"/>
      <c r="C30" s="73">
        <v>0</v>
      </c>
      <c r="D30" s="69">
        <f t="shared" si="1"/>
      </c>
      <c r="E30" s="73"/>
      <c r="F30" s="72">
        <f t="shared" si="0"/>
      </c>
    </row>
    <row r="31" spans="1:6" ht="13.5" hidden="1">
      <c r="A31" s="12" t="s">
        <v>19</v>
      </c>
      <c r="B31" s="74"/>
      <c r="C31" s="73">
        <v>0</v>
      </c>
      <c r="D31" s="69">
        <f t="shared" si="1"/>
      </c>
      <c r="E31" s="73"/>
      <c r="F31" s="72">
        <f t="shared" si="0"/>
      </c>
    </row>
    <row r="32" spans="1:6" ht="13.5" hidden="1">
      <c r="A32" s="12" t="s">
        <v>20</v>
      </c>
      <c r="B32" s="74"/>
      <c r="C32" s="73">
        <v>0</v>
      </c>
      <c r="D32" s="69">
        <f t="shared" si="1"/>
      </c>
      <c r="E32" s="73"/>
      <c r="F32" s="72">
        <f t="shared" si="0"/>
      </c>
    </row>
    <row r="33" spans="1:6" ht="13.5" hidden="1">
      <c r="A33" s="12" t="s">
        <v>61</v>
      </c>
      <c r="B33" s="74"/>
      <c r="C33" s="73">
        <v>0</v>
      </c>
      <c r="D33" s="69">
        <f t="shared" si="1"/>
      </c>
      <c r="E33" s="73"/>
      <c r="F33" s="72">
        <f t="shared" si="0"/>
      </c>
    </row>
    <row r="34" spans="1:6" ht="13.5" hidden="1">
      <c r="A34" s="12" t="s">
        <v>21</v>
      </c>
      <c r="B34" s="74"/>
      <c r="C34" s="73">
        <v>0</v>
      </c>
      <c r="D34" s="69">
        <f t="shared" si="1"/>
      </c>
      <c r="E34" s="73"/>
      <c r="F34" s="72">
        <f t="shared" si="0"/>
      </c>
    </row>
    <row r="35" spans="1:6" ht="13.5" hidden="1">
      <c r="A35" s="12" t="s">
        <v>62</v>
      </c>
      <c r="B35" s="74"/>
      <c r="C35" s="73">
        <v>0</v>
      </c>
      <c r="D35" s="69">
        <f t="shared" si="1"/>
      </c>
      <c r="E35" s="73"/>
      <c r="F35" s="72">
        <f t="shared" si="0"/>
      </c>
    </row>
    <row r="36" spans="1:6" ht="13.5" hidden="1">
      <c r="A36" s="12" t="s">
        <v>22</v>
      </c>
      <c r="B36" s="74"/>
      <c r="C36" s="73">
        <v>0</v>
      </c>
      <c r="D36" s="69">
        <f t="shared" si="1"/>
      </c>
      <c r="E36" s="73"/>
      <c r="F36" s="72">
        <f t="shared" si="0"/>
      </c>
    </row>
    <row r="37" spans="1:6" ht="13.5" hidden="1">
      <c r="A37" s="12" t="s">
        <v>23</v>
      </c>
      <c r="B37" s="74"/>
      <c r="C37" s="73">
        <v>0</v>
      </c>
      <c r="D37" s="69">
        <f t="shared" si="1"/>
      </c>
      <c r="E37" s="73"/>
      <c r="F37" s="72">
        <f t="shared" si="0"/>
      </c>
    </row>
    <row r="38" spans="1:6" ht="13.5" hidden="1">
      <c r="A38" s="12" t="s">
        <v>24</v>
      </c>
      <c r="B38" s="74"/>
      <c r="C38" s="73">
        <v>0</v>
      </c>
      <c r="D38" s="69">
        <f t="shared" si="1"/>
      </c>
      <c r="E38" s="73"/>
      <c r="F38" s="72">
        <f t="shared" si="0"/>
      </c>
    </row>
    <row r="39" spans="1:6" s="7" customFormat="1" ht="13.5" hidden="1">
      <c r="A39" s="12" t="s">
        <v>25</v>
      </c>
      <c r="B39" s="74"/>
      <c r="C39" s="73">
        <v>0</v>
      </c>
      <c r="D39" s="69">
        <f t="shared" si="1"/>
      </c>
      <c r="E39" s="73"/>
      <c r="F39" s="72">
        <f t="shared" si="0"/>
      </c>
    </row>
    <row r="40" spans="1:6" ht="13.5">
      <c r="A40" s="11" t="s">
        <v>63</v>
      </c>
      <c r="B40" s="70">
        <v>205</v>
      </c>
      <c r="C40" s="69">
        <f>SUM(C41:C47)</f>
        <v>219.9</v>
      </c>
      <c r="D40" s="69">
        <f t="shared" si="1"/>
        <v>107.3</v>
      </c>
      <c r="E40" s="69">
        <f>SUM(E41:E47)</f>
        <v>198</v>
      </c>
      <c r="F40" s="72">
        <f t="shared" si="0"/>
        <v>21.9</v>
      </c>
    </row>
    <row r="41" spans="1:6" ht="13.5" hidden="1">
      <c r="A41" s="12" t="s">
        <v>64</v>
      </c>
      <c r="B41" s="74"/>
      <c r="C41" s="73"/>
      <c r="D41" s="73">
        <f t="shared" si="1"/>
      </c>
      <c r="E41" s="73"/>
      <c r="F41" s="75">
        <f t="shared" si="0"/>
      </c>
    </row>
    <row r="42" spans="1:6" ht="13.5" hidden="1">
      <c r="A42" s="12" t="s">
        <v>67</v>
      </c>
      <c r="B42" s="74"/>
      <c r="C42" s="73"/>
      <c r="D42" s="73">
        <f t="shared" si="1"/>
      </c>
      <c r="E42" s="73"/>
      <c r="F42" s="75">
        <f t="shared" si="0"/>
      </c>
    </row>
    <row r="43" spans="1:6" ht="13.5" hidden="1">
      <c r="A43" s="12" t="s">
        <v>96</v>
      </c>
      <c r="B43" s="74"/>
      <c r="C43" s="73"/>
      <c r="D43" s="73">
        <f t="shared" si="1"/>
      </c>
      <c r="E43" s="73"/>
      <c r="F43" s="75"/>
    </row>
    <row r="44" spans="1:6" ht="13.5">
      <c r="A44" s="12" t="s">
        <v>26</v>
      </c>
      <c r="B44" s="78">
        <v>185</v>
      </c>
      <c r="C44" s="73">
        <v>199.7</v>
      </c>
      <c r="D44" s="73">
        <f t="shared" si="1"/>
        <v>107.9</v>
      </c>
      <c r="E44" s="73">
        <v>180.8</v>
      </c>
      <c r="F44" s="75">
        <f t="shared" si="0"/>
        <v>18.9</v>
      </c>
    </row>
    <row r="45" spans="1:6" ht="13.5" hidden="1">
      <c r="A45" s="12" t="s">
        <v>28</v>
      </c>
      <c r="B45" s="74"/>
      <c r="C45" s="73"/>
      <c r="D45" s="73">
        <f t="shared" si="1"/>
      </c>
      <c r="E45" s="73"/>
      <c r="F45" s="75">
        <f t="shared" si="0"/>
      </c>
    </row>
    <row r="46" spans="1:6" s="7" customFormat="1" ht="13.5">
      <c r="A46" s="12" t="s">
        <v>29</v>
      </c>
      <c r="B46" s="74">
        <v>2.5</v>
      </c>
      <c r="C46" s="73">
        <v>2.4</v>
      </c>
      <c r="D46" s="73">
        <f t="shared" si="1"/>
        <v>96</v>
      </c>
      <c r="E46" s="73"/>
      <c r="F46" s="75">
        <f t="shared" si="0"/>
        <v>2.4</v>
      </c>
    </row>
    <row r="47" spans="1:6" ht="13.5">
      <c r="A47" s="12" t="s">
        <v>30</v>
      </c>
      <c r="B47" s="74">
        <v>17.5</v>
      </c>
      <c r="C47" s="73">
        <v>17.8</v>
      </c>
      <c r="D47" s="73">
        <f t="shared" si="1"/>
        <v>101.7</v>
      </c>
      <c r="E47" s="73">
        <v>17.2</v>
      </c>
      <c r="F47" s="75">
        <f t="shared" si="0"/>
        <v>0.6</v>
      </c>
    </row>
    <row r="48" spans="1:21" ht="13.5" hidden="1">
      <c r="A48" s="12" t="s">
        <v>97</v>
      </c>
      <c r="B48" s="74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24">
        <v>52.8</v>
      </c>
      <c r="C49" s="26">
        <f>SUM(C50:C56)</f>
        <v>48.6</v>
      </c>
      <c r="D49" s="26">
        <f t="shared" si="1"/>
        <v>92</v>
      </c>
      <c r="E49" s="26">
        <v>42.5</v>
      </c>
      <c r="F49" s="79">
        <f t="shared" si="0"/>
        <v>6.1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 hidden="1">
      <c r="A50" s="12" t="s">
        <v>65</v>
      </c>
      <c r="B50" s="74"/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74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74"/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56</v>
      </c>
      <c r="B53" s="74">
        <v>9.2</v>
      </c>
      <c r="C53" s="73">
        <v>6.2</v>
      </c>
      <c r="D53" s="73">
        <f t="shared" si="1"/>
        <v>67.4</v>
      </c>
      <c r="E53" s="73">
        <v>4.5</v>
      </c>
      <c r="F53" s="75">
        <f t="shared" si="0"/>
        <v>1.7</v>
      </c>
    </row>
    <row r="54" spans="1:10" s="7" customFormat="1" ht="13.5" hidden="1">
      <c r="A54" s="12" t="s">
        <v>68</v>
      </c>
      <c r="B54" s="74"/>
      <c r="C54" s="73"/>
      <c r="D54" s="73">
        <f t="shared" si="1"/>
      </c>
      <c r="E54" s="73"/>
      <c r="F54" s="75">
        <f t="shared" si="0"/>
      </c>
      <c r="J54" s="7" t="s">
        <v>113</v>
      </c>
    </row>
    <row r="55" spans="1:6" ht="13.5">
      <c r="A55" s="12" t="s">
        <v>69</v>
      </c>
      <c r="B55" s="74">
        <v>6</v>
      </c>
      <c r="C55" s="73">
        <v>4.3</v>
      </c>
      <c r="D55" s="73">
        <f t="shared" si="1"/>
        <v>71.7</v>
      </c>
      <c r="E55" s="73">
        <v>4</v>
      </c>
      <c r="F55" s="75">
        <f t="shared" si="0"/>
        <v>0.3</v>
      </c>
    </row>
    <row r="56" spans="1:6" ht="13.5">
      <c r="A56" s="86" t="s">
        <v>27</v>
      </c>
      <c r="B56" s="74">
        <v>37.6</v>
      </c>
      <c r="C56" s="73">
        <v>38.1</v>
      </c>
      <c r="D56" s="73">
        <f t="shared" si="1"/>
        <v>101.3</v>
      </c>
      <c r="E56" s="73">
        <v>34</v>
      </c>
      <c r="F56" s="75">
        <f t="shared" si="0"/>
        <v>4.1</v>
      </c>
    </row>
    <row r="57" spans="1:6" s="7" customFormat="1" ht="13.5">
      <c r="A57" s="51" t="s">
        <v>31</v>
      </c>
      <c r="B57" s="42">
        <v>231.4</v>
      </c>
      <c r="C57" s="26">
        <f>SUM(C58:C71)</f>
        <v>233.6</v>
      </c>
      <c r="D57" s="26">
        <f t="shared" si="1"/>
        <v>101</v>
      </c>
      <c r="E57" s="26">
        <v>213.2</v>
      </c>
      <c r="F57" s="16">
        <f t="shared" si="0"/>
        <v>20.4</v>
      </c>
    </row>
    <row r="58" spans="1:6" ht="13.5">
      <c r="A58" s="52" t="s">
        <v>70</v>
      </c>
      <c r="B58" s="29">
        <v>52</v>
      </c>
      <c r="C58" s="27">
        <v>50.3</v>
      </c>
      <c r="D58" s="27">
        <f t="shared" si="1"/>
        <v>96.7</v>
      </c>
      <c r="E58" s="27">
        <v>49.7</v>
      </c>
      <c r="F58" s="18">
        <f t="shared" si="0"/>
        <v>0.6</v>
      </c>
    </row>
    <row r="59" spans="1:6" ht="13.5" hidden="1">
      <c r="A59" s="52" t="s">
        <v>71</v>
      </c>
      <c r="B59" s="29"/>
      <c r="C59" s="27"/>
      <c r="D59" s="27">
        <f t="shared" si="1"/>
      </c>
      <c r="E59" s="27"/>
      <c r="F59" s="18">
        <f t="shared" si="0"/>
      </c>
    </row>
    <row r="60" spans="1:6" ht="13.5">
      <c r="A60" s="52" t="s">
        <v>72</v>
      </c>
      <c r="B60" s="29">
        <v>24</v>
      </c>
      <c r="C60" s="27">
        <v>24</v>
      </c>
      <c r="D60" s="27">
        <f t="shared" si="1"/>
        <v>100</v>
      </c>
      <c r="E60" s="27">
        <v>24.8</v>
      </c>
      <c r="F60" s="18">
        <f t="shared" si="0"/>
        <v>-0.8</v>
      </c>
    </row>
    <row r="61" spans="1:6" ht="13.5">
      <c r="A61" s="52" t="s">
        <v>73</v>
      </c>
      <c r="B61" s="29">
        <v>67</v>
      </c>
      <c r="C61" s="27">
        <v>72.2</v>
      </c>
      <c r="D61" s="27">
        <f t="shared" si="1"/>
        <v>107.8</v>
      </c>
      <c r="E61" s="27">
        <v>63</v>
      </c>
      <c r="F61" s="18">
        <f t="shared" si="0"/>
        <v>9.2</v>
      </c>
    </row>
    <row r="62" spans="1:6" ht="13.5" hidden="1">
      <c r="A62" s="52" t="s">
        <v>57</v>
      </c>
      <c r="B62" s="29"/>
      <c r="C62" s="27"/>
      <c r="D62" s="27">
        <f t="shared" si="1"/>
      </c>
      <c r="E62" s="27"/>
      <c r="F62" s="18">
        <f t="shared" si="0"/>
      </c>
    </row>
    <row r="63" spans="1:6" ht="13.5">
      <c r="A63" s="52" t="s">
        <v>58</v>
      </c>
      <c r="B63" s="29">
        <v>1.3</v>
      </c>
      <c r="C63" s="27">
        <v>1.2</v>
      </c>
      <c r="D63" s="27">
        <f t="shared" si="1"/>
        <v>92.3</v>
      </c>
      <c r="E63" s="27">
        <v>1.3</v>
      </c>
      <c r="F63" s="18">
        <f t="shared" si="0"/>
        <v>-0.1</v>
      </c>
    </row>
    <row r="64" spans="1:6" ht="13.5" hidden="1">
      <c r="A64" s="52" t="s">
        <v>93</v>
      </c>
      <c r="B64" s="29"/>
      <c r="C64" s="27"/>
      <c r="D64" s="27">
        <f t="shared" si="1"/>
      </c>
      <c r="E64" s="27"/>
      <c r="F64" s="18">
        <f t="shared" si="0"/>
      </c>
    </row>
    <row r="65" spans="1:6" ht="13.5" hidden="1">
      <c r="A65" s="52" t="s">
        <v>32</v>
      </c>
      <c r="B65" s="29"/>
      <c r="C65" s="27"/>
      <c r="D65" s="27">
        <f t="shared" si="1"/>
      </c>
      <c r="E65" s="27">
        <v>0.7</v>
      </c>
      <c r="F65" s="18">
        <f t="shared" si="0"/>
      </c>
    </row>
    <row r="66" spans="1:6" ht="13.5">
      <c r="A66" s="52" t="s">
        <v>74</v>
      </c>
      <c r="B66" s="29">
        <v>8.5</v>
      </c>
      <c r="C66" s="27">
        <v>11.4</v>
      </c>
      <c r="D66" s="27">
        <f t="shared" si="1"/>
        <v>134.1</v>
      </c>
      <c r="E66" s="27">
        <v>6.2</v>
      </c>
      <c r="F66" s="18">
        <f t="shared" si="0"/>
        <v>5.2</v>
      </c>
    </row>
    <row r="67" spans="1:6" ht="13.5">
      <c r="A67" s="52" t="s">
        <v>33</v>
      </c>
      <c r="B67" s="29">
        <v>0.6</v>
      </c>
      <c r="C67" s="27">
        <v>0.8</v>
      </c>
      <c r="D67" s="27">
        <f t="shared" si="1"/>
        <v>133.3</v>
      </c>
      <c r="E67" s="27"/>
      <c r="F67" s="18">
        <f t="shared" si="0"/>
        <v>0.8</v>
      </c>
    </row>
    <row r="68" spans="1:6" ht="13.5">
      <c r="A68" s="52" t="s">
        <v>34</v>
      </c>
      <c r="B68" s="29">
        <v>53.6</v>
      </c>
      <c r="C68" s="27">
        <v>53.6</v>
      </c>
      <c r="D68" s="27">
        <f t="shared" si="1"/>
        <v>100</v>
      </c>
      <c r="E68" s="27">
        <v>46.9</v>
      </c>
      <c r="F68" s="18">
        <f t="shared" si="0"/>
        <v>6.7</v>
      </c>
    </row>
    <row r="69" spans="1:6" ht="13.5" hidden="1">
      <c r="A69" s="52" t="s">
        <v>35</v>
      </c>
      <c r="B69" s="57"/>
      <c r="C69" s="27"/>
      <c r="D69" s="27">
        <f t="shared" si="1"/>
      </c>
      <c r="E69" s="27"/>
      <c r="F69" s="18">
        <f t="shared" si="0"/>
      </c>
    </row>
    <row r="70" spans="1:6" s="7" customFormat="1" ht="13.5">
      <c r="A70" s="52" t="s">
        <v>36</v>
      </c>
      <c r="B70" s="29">
        <v>9.9</v>
      </c>
      <c r="C70" s="27">
        <v>7.6</v>
      </c>
      <c r="D70" s="27">
        <f t="shared" si="1"/>
        <v>76.8</v>
      </c>
      <c r="E70" s="27">
        <v>7.7</v>
      </c>
      <c r="F70" s="18">
        <f t="shared" si="0"/>
        <v>-0.1</v>
      </c>
    </row>
    <row r="71" spans="1:6" ht="13.5">
      <c r="A71" s="52" t="s">
        <v>37</v>
      </c>
      <c r="B71" s="29">
        <v>14.5</v>
      </c>
      <c r="C71" s="27">
        <v>12.5</v>
      </c>
      <c r="D71" s="27">
        <f t="shared" si="1"/>
        <v>86.2</v>
      </c>
      <c r="E71" s="27">
        <v>13.6</v>
      </c>
      <c r="F71" s="18">
        <f t="shared" si="0"/>
        <v>-1.1</v>
      </c>
    </row>
    <row r="72" spans="1:6" s="7" customFormat="1" ht="13.5" hidden="1">
      <c r="A72" s="51" t="s">
        <v>75</v>
      </c>
      <c r="B72" s="58">
        <v>0</v>
      </c>
      <c r="C72" s="26"/>
      <c r="D72" s="15">
        <f t="shared" si="1"/>
      </c>
      <c r="E72" s="26">
        <v>0</v>
      </c>
      <c r="F72" s="16">
        <f t="shared" si="0"/>
      </c>
    </row>
    <row r="73" spans="1:6" ht="13.5" hidden="1">
      <c r="A73" s="52" t="s">
        <v>76</v>
      </c>
      <c r="B73" s="57"/>
      <c r="C73" s="27"/>
      <c r="D73" s="17">
        <f t="shared" si="1"/>
      </c>
      <c r="E73" s="27"/>
      <c r="F73" s="18">
        <f t="shared" si="0"/>
      </c>
    </row>
    <row r="74" spans="1:6" ht="13.5" hidden="1">
      <c r="A74" s="52" t="s">
        <v>38</v>
      </c>
      <c r="B74" s="57"/>
      <c r="C74" s="27"/>
      <c r="D74" s="17">
        <f aca="true" t="shared" si="2" ref="D74:D84">IF(C74&gt;0,C74/B74*100,"")</f>
      </c>
      <c r="E74" s="27"/>
      <c r="F74" s="18">
        <f aca="true" t="shared" si="3" ref="F74:F84">IF(C74&gt;0,C74-E74,"")</f>
      </c>
    </row>
    <row r="75" spans="1:6" ht="13.5" hidden="1">
      <c r="A75" s="52" t="s">
        <v>39</v>
      </c>
      <c r="B75" s="57"/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52" t="s">
        <v>77</v>
      </c>
      <c r="B76" s="57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52" t="s">
        <v>78</v>
      </c>
      <c r="B77" s="58"/>
      <c r="C77" s="26"/>
      <c r="D77" s="15">
        <f t="shared" si="2"/>
      </c>
      <c r="E77" s="26"/>
      <c r="F77" s="16">
        <f t="shared" si="3"/>
      </c>
    </row>
    <row r="78" spans="1:6" ht="13.5" hidden="1">
      <c r="A78" s="52" t="s">
        <v>40</v>
      </c>
      <c r="B78" s="57"/>
      <c r="C78" s="27"/>
      <c r="D78" s="17">
        <f t="shared" si="2"/>
      </c>
      <c r="E78" s="27"/>
      <c r="F78" s="18">
        <f t="shared" si="3"/>
      </c>
    </row>
    <row r="79" spans="1:6" s="7" customFormat="1" ht="13.5">
      <c r="A79" s="51" t="s">
        <v>79</v>
      </c>
      <c r="B79" s="42">
        <v>22.2</v>
      </c>
      <c r="C79" s="26">
        <f>SUM(C84)</f>
        <v>23</v>
      </c>
      <c r="D79" s="26">
        <f t="shared" si="2"/>
        <v>103.6</v>
      </c>
      <c r="E79" s="26">
        <v>23.2</v>
      </c>
      <c r="F79" s="16">
        <f t="shared" si="3"/>
        <v>-0.2</v>
      </c>
    </row>
    <row r="80" spans="1:6" ht="13.5" hidden="1">
      <c r="A80" s="52" t="s">
        <v>80</v>
      </c>
      <c r="B80" s="29"/>
      <c r="C80" s="27"/>
      <c r="D80" s="17">
        <f t="shared" si="2"/>
      </c>
      <c r="E80" s="27"/>
      <c r="F80" s="18">
        <f t="shared" si="3"/>
      </c>
    </row>
    <row r="81" spans="1:6" ht="13.5" hidden="1">
      <c r="A81" s="52" t="s">
        <v>81</v>
      </c>
      <c r="B81" s="29"/>
      <c r="C81" s="27"/>
      <c r="D81" s="17">
        <f t="shared" si="2"/>
      </c>
      <c r="E81" s="27"/>
      <c r="F81" s="18">
        <f t="shared" si="3"/>
      </c>
    </row>
    <row r="82" spans="1:6" ht="13.5" hidden="1">
      <c r="A82" s="52" t="s">
        <v>82</v>
      </c>
      <c r="B82" s="29"/>
      <c r="C82" s="27"/>
      <c r="D82" s="17">
        <f t="shared" si="2"/>
      </c>
      <c r="E82" s="27"/>
      <c r="F82" s="18">
        <f t="shared" si="3"/>
      </c>
    </row>
    <row r="83" spans="1:6" ht="13.5" hidden="1">
      <c r="A83" s="52" t="s">
        <v>83</v>
      </c>
      <c r="B83" s="29"/>
      <c r="C83" s="27"/>
      <c r="D83" s="17">
        <f t="shared" si="2"/>
      </c>
      <c r="E83" s="27"/>
      <c r="F83" s="18">
        <f t="shared" si="3"/>
      </c>
    </row>
    <row r="84" spans="1:6" ht="13.5">
      <c r="A84" s="54" t="s">
        <v>41</v>
      </c>
      <c r="B84" s="109">
        <v>22.2</v>
      </c>
      <c r="C84" s="31">
        <v>23</v>
      </c>
      <c r="D84" s="31">
        <f t="shared" si="2"/>
        <v>103.6</v>
      </c>
      <c r="E84" s="31">
        <v>23.2</v>
      </c>
      <c r="F84" s="108">
        <f t="shared" si="3"/>
        <v>-0.2</v>
      </c>
    </row>
    <row r="85" spans="1:6" ht="13.5" hidden="1">
      <c r="A85" s="53" t="s">
        <v>42</v>
      </c>
      <c r="B85" s="59"/>
      <c r="C85" s="32"/>
      <c r="D85" s="33" t="e">
        <v>#DIV/0!</v>
      </c>
      <c r="E85" s="32"/>
      <c r="F85" s="44">
        <v>0</v>
      </c>
    </row>
    <row r="86" spans="1:6" ht="13.5" hidden="1">
      <c r="A86" s="52" t="s">
        <v>84</v>
      </c>
      <c r="B86" s="57"/>
      <c r="C86" s="27"/>
      <c r="D86" s="17" t="e">
        <v>#DIV/0!</v>
      </c>
      <c r="E86" s="27"/>
      <c r="F86" s="22">
        <v>0</v>
      </c>
    </row>
    <row r="87" spans="1:6" ht="13.5" hidden="1">
      <c r="A87" s="52" t="s">
        <v>85</v>
      </c>
      <c r="B87" s="57"/>
      <c r="C87" s="27"/>
      <c r="D87" s="17" t="e">
        <v>#DIV/0!</v>
      </c>
      <c r="E87" s="27"/>
      <c r="F87" s="22">
        <v>0</v>
      </c>
    </row>
    <row r="88" spans="1:6" ht="13.5" hidden="1">
      <c r="A88" s="52" t="s">
        <v>43</v>
      </c>
      <c r="B88" s="57"/>
      <c r="C88" s="27"/>
      <c r="D88" s="17" t="e">
        <v>#DIV/0!</v>
      </c>
      <c r="E88" s="27"/>
      <c r="F88" s="22">
        <v>0</v>
      </c>
    </row>
    <row r="89" spans="1:6" ht="13.5" hidden="1">
      <c r="A89" s="52" t="s">
        <v>86</v>
      </c>
      <c r="B89" s="57"/>
      <c r="C89" s="27"/>
      <c r="D89" s="17" t="e">
        <v>#DIV/0!</v>
      </c>
      <c r="E89" s="27"/>
      <c r="F89" s="22">
        <v>0</v>
      </c>
    </row>
    <row r="90" spans="1:6" ht="13.5" hidden="1">
      <c r="A90" s="52" t="s">
        <v>44</v>
      </c>
      <c r="B90" s="57"/>
      <c r="C90" s="27"/>
      <c r="D90" s="17" t="e">
        <v>#DIV/0!</v>
      </c>
      <c r="E90" s="27"/>
      <c r="F90" s="22">
        <v>0</v>
      </c>
    </row>
    <row r="91" spans="1:6" ht="13.5" hidden="1">
      <c r="A91" s="52" t="s">
        <v>45</v>
      </c>
      <c r="B91" s="57"/>
      <c r="C91" s="27"/>
      <c r="D91" s="17" t="e">
        <v>#DIV/0!</v>
      </c>
      <c r="E91" s="27"/>
      <c r="F91" s="22">
        <v>0</v>
      </c>
    </row>
    <row r="92" spans="1:6" ht="13.5" hidden="1">
      <c r="A92" s="52" t="s">
        <v>46</v>
      </c>
      <c r="B92" s="57"/>
      <c r="C92" s="27"/>
      <c r="D92" s="17" t="e">
        <v>#DIV/0!</v>
      </c>
      <c r="E92" s="27"/>
      <c r="F92" s="22">
        <v>0</v>
      </c>
    </row>
    <row r="93" spans="1:6" s="7" customFormat="1" ht="13.5" hidden="1">
      <c r="A93" s="52" t="s">
        <v>47</v>
      </c>
      <c r="B93" s="57"/>
      <c r="C93" s="27"/>
      <c r="D93" s="17" t="e">
        <v>#DIV/0!</v>
      </c>
      <c r="E93" s="27"/>
      <c r="F93" s="22">
        <v>0</v>
      </c>
    </row>
    <row r="94" spans="1:6" s="7" customFormat="1" ht="13.5" hidden="1">
      <c r="A94" s="52" t="s">
        <v>107</v>
      </c>
      <c r="B94" s="58"/>
      <c r="C94" s="26"/>
      <c r="D94" s="15" t="e">
        <v>#DIV/0!</v>
      </c>
      <c r="E94" s="26"/>
      <c r="F94" s="21">
        <v>0</v>
      </c>
    </row>
    <row r="95" spans="1:6" ht="13.5" hidden="1">
      <c r="A95" s="52" t="s">
        <v>87</v>
      </c>
      <c r="B95" s="57"/>
      <c r="C95" s="27"/>
      <c r="D95" s="17" t="e">
        <v>#DIV/0!</v>
      </c>
      <c r="E95" s="27"/>
      <c r="F95" s="22">
        <v>0</v>
      </c>
    </row>
    <row r="96" spans="1:6" ht="13.5" hidden="1">
      <c r="A96" s="51" t="s">
        <v>48</v>
      </c>
      <c r="B96" s="57">
        <v>0</v>
      </c>
      <c r="C96" s="27"/>
      <c r="D96" s="17" t="e">
        <v>#DIV/0!</v>
      </c>
      <c r="E96" s="27"/>
      <c r="F96" s="22">
        <v>0</v>
      </c>
    </row>
    <row r="97" spans="1:6" ht="13.5" hidden="1">
      <c r="A97" s="52" t="s">
        <v>88</v>
      </c>
      <c r="B97" s="57"/>
      <c r="C97" s="27"/>
      <c r="D97" s="17" t="e">
        <v>#DIV/0!</v>
      </c>
      <c r="E97" s="27"/>
      <c r="F97" s="22">
        <v>0</v>
      </c>
    </row>
    <row r="98" spans="1:6" ht="13.5" hidden="1">
      <c r="A98" s="54" t="s">
        <v>49</v>
      </c>
      <c r="B98" s="57"/>
      <c r="C98" s="27"/>
      <c r="D98" s="17" t="e">
        <v>#DIV/0!</v>
      </c>
      <c r="E98" s="27"/>
      <c r="F98" s="22">
        <v>0</v>
      </c>
    </row>
    <row r="99" spans="1:6" ht="13.5" hidden="1">
      <c r="A99" s="53" t="s">
        <v>50</v>
      </c>
      <c r="B99" s="57"/>
      <c r="C99" s="27"/>
      <c r="D99" s="17" t="e">
        <v>#DIV/0!</v>
      </c>
      <c r="E99" s="27"/>
      <c r="F99" s="22">
        <v>0</v>
      </c>
    </row>
    <row r="100" spans="1:6" ht="13.5" hidden="1">
      <c r="A100" s="52" t="s">
        <v>51</v>
      </c>
      <c r="B100" s="57"/>
      <c r="C100" s="27"/>
      <c r="D100" s="17" t="e">
        <v>#DIV/0!</v>
      </c>
      <c r="E100" s="27"/>
      <c r="F100" s="22">
        <v>0</v>
      </c>
    </row>
    <row r="101" spans="1:6" ht="13.5" hidden="1">
      <c r="A101" s="52" t="s">
        <v>52</v>
      </c>
      <c r="B101" s="57"/>
      <c r="C101" s="27"/>
      <c r="D101" s="17" t="e">
        <v>#DIV/0!</v>
      </c>
      <c r="E101" s="27"/>
      <c r="F101" s="22">
        <v>0</v>
      </c>
    </row>
    <row r="102" spans="1:6" ht="13.5" hidden="1">
      <c r="A102" s="52" t="s">
        <v>89</v>
      </c>
      <c r="B102" s="57"/>
      <c r="C102" s="27"/>
      <c r="D102" s="17" t="e">
        <v>#DIV/0!</v>
      </c>
      <c r="E102" s="27"/>
      <c r="F102" s="22">
        <v>0</v>
      </c>
    </row>
    <row r="103" spans="1:6" ht="13.5" hidden="1">
      <c r="A103" s="52" t="s">
        <v>53</v>
      </c>
      <c r="B103" s="57"/>
      <c r="C103" s="27"/>
      <c r="D103" s="17" t="e">
        <v>#DIV/0!</v>
      </c>
      <c r="E103" s="27"/>
      <c r="F103" s="22">
        <v>0</v>
      </c>
    </row>
    <row r="104" spans="1:6" ht="13.5" hidden="1">
      <c r="A104" s="52" t="s">
        <v>54</v>
      </c>
      <c r="B104" s="57"/>
      <c r="C104" s="36"/>
      <c r="D104" s="17" t="e">
        <v>#DIV/0!</v>
      </c>
      <c r="E104" s="17"/>
      <c r="F104" s="22">
        <v>0</v>
      </c>
    </row>
    <row r="105" spans="1:6" s="7" customFormat="1" ht="13.5" hidden="1">
      <c r="A105" s="52" t="s">
        <v>90</v>
      </c>
      <c r="B105" s="58"/>
      <c r="C105" s="40">
        <v>0</v>
      </c>
      <c r="D105" s="15" t="e">
        <v>#DIV/0!</v>
      </c>
      <c r="E105" s="15"/>
      <c r="F105" s="21">
        <v>0</v>
      </c>
    </row>
    <row r="106" spans="1:6" ht="13.5" hidden="1">
      <c r="A106" s="54" t="s">
        <v>91</v>
      </c>
      <c r="B106" s="57"/>
      <c r="C106" s="36"/>
      <c r="D106" s="17" t="e">
        <v>#DIV/0!</v>
      </c>
      <c r="E106" s="17"/>
      <c r="F106" s="22">
        <v>0</v>
      </c>
    </row>
    <row r="107" spans="1:6" ht="13.5" hidden="1">
      <c r="A107" s="5"/>
      <c r="B107" s="60"/>
      <c r="C107" s="37"/>
      <c r="D107" s="19" t="e">
        <v>#DIV/0!</v>
      </c>
      <c r="E107" s="19"/>
      <c r="F107" s="23">
        <v>0</v>
      </c>
    </row>
    <row r="108" s="5" customFormat="1" ht="13.5" hidden="1">
      <c r="E108" s="45"/>
    </row>
    <row r="109" s="5" customFormat="1" ht="13.5" hidden="1">
      <c r="E109" s="45"/>
    </row>
    <row r="110" s="5" customFormat="1" ht="13.5" hidden="1">
      <c r="E110" s="45"/>
    </row>
    <row r="111" s="5" customFormat="1" ht="13.5" hidden="1">
      <c r="E111" s="45"/>
    </row>
    <row r="112" s="5" customFormat="1" ht="13.5" hidden="1">
      <c r="E112" s="45"/>
    </row>
    <row r="113" s="5" customFormat="1" ht="13.5" hidden="1">
      <c r="E113" s="45"/>
    </row>
    <row r="114" s="5" customFormat="1" ht="13.5" hidden="1">
      <c r="E114" s="45"/>
    </row>
    <row r="115" s="5" customFormat="1" ht="13.5" hidden="1">
      <c r="E115" s="45"/>
    </row>
    <row r="116" s="5" customFormat="1" ht="13.5" hidden="1">
      <c r="E116" s="45"/>
    </row>
    <row r="117" s="5" customFormat="1" ht="13.5" hidden="1">
      <c r="E117" s="45"/>
    </row>
    <row r="118" s="5" customFormat="1" ht="13.5" hidden="1">
      <c r="E118" s="45"/>
    </row>
    <row r="119" s="5" customFormat="1" ht="13.5" hidden="1">
      <c r="E119" s="45"/>
    </row>
    <row r="120" s="5" customFormat="1" ht="13.5" hidden="1">
      <c r="E120" s="45"/>
    </row>
    <row r="121" s="5" customFormat="1" ht="13.5" hidden="1">
      <c r="E121" s="45"/>
    </row>
    <row r="122" s="5" customFormat="1" ht="13.5" hidden="1">
      <c r="E122" s="45"/>
    </row>
    <row r="123" s="5" customFormat="1" ht="13.5" hidden="1">
      <c r="E123" s="45"/>
    </row>
    <row r="124" s="5" customFormat="1" ht="13.5" hidden="1">
      <c r="E124" s="45"/>
    </row>
    <row r="125" s="5" customFormat="1" ht="13.5" hidden="1">
      <c r="E125" s="45"/>
    </row>
    <row r="126" s="5" customFormat="1" ht="13.5" hidden="1">
      <c r="E126" s="45"/>
    </row>
    <row r="127" s="5" customFormat="1" ht="13.5" hidden="1">
      <c r="E127" s="45"/>
    </row>
    <row r="128" s="5" customFormat="1" ht="13.5" hidden="1">
      <c r="E128" s="45"/>
    </row>
    <row r="129" s="5" customFormat="1" ht="13.5" hidden="1">
      <c r="E129" s="45"/>
    </row>
    <row r="130" s="5" customFormat="1" ht="13.5" hidden="1">
      <c r="E130" s="45"/>
    </row>
    <row r="131" s="5" customFormat="1" ht="13.5" hidden="1">
      <c r="E131" s="45"/>
    </row>
    <row r="132" s="5" customFormat="1" ht="13.5" hidden="1">
      <c r="E132" s="45"/>
    </row>
    <row r="133" s="5" customFormat="1" ht="13.5" hidden="1">
      <c r="E133" s="45"/>
    </row>
    <row r="134" s="5" customFormat="1" ht="13.5" hidden="1">
      <c r="E134" s="45"/>
    </row>
    <row r="135" s="5" customFormat="1" ht="13.5" hidden="1">
      <c r="E135" s="45"/>
    </row>
    <row r="136" s="5" customFormat="1" ht="13.5" hidden="1">
      <c r="E136" s="45"/>
    </row>
    <row r="137" s="5" customFormat="1" ht="13.5">
      <c r="E137" s="45"/>
    </row>
    <row r="138" s="5" customFormat="1" ht="13.5">
      <c r="E138" s="45"/>
    </row>
    <row r="139" s="5" customFormat="1" ht="13.5">
      <c r="E139" s="45"/>
    </row>
    <row r="140" s="5" customFormat="1" ht="13.5">
      <c r="E140" s="45"/>
    </row>
    <row r="141" s="5" customFormat="1" ht="13.5">
      <c r="E141" s="45"/>
    </row>
    <row r="142" s="5" customFormat="1" ht="13.5">
      <c r="E142" s="45"/>
    </row>
    <row r="143" s="5" customFormat="1" ht="13.5">
      <c r="E143" s="45"/>
    </row>
    <row r="144" s="5" customFormat="1" ht="13.5">
      <c r="E144" s="45"/>
    </row>
    <row r="145" s="5" customFormat="1" ht="13.5">
      <c r="E145" s="45"/>
    </row>
    <row r="146" s="5" customFormat="1" ht="13.5">
      <c r="E146" s="45"/>
    </row>
    <row r="147" s="5" customFormat="1" ht="13.5">
      <c r="E147" s="45"/>
    </row>
    <row r="148" s="5" customFormat="1" ht="13.5">
      <c r="E148" s="45"/>
    </row>
    <row r="149" s="5" customFormat="1" ht="13.5">
      <c r="E149" s="45"/>
    </row>
    <row r="150" s="5" customFormat="1" ht="13.5">
      <c r="E150" s="45"/>
    </row>
    <row r="151" s="5" customFormat="1" ht="13.5">
      <c r="E151" s="45"/>
    </row>
    <row r="152" s="5" customFormat="1" ht="13.5">
      <c r="E152" s="45"/>
    </row>
    <row r="153" s="5" customFormat="1" ht="13.5">
      <c r="E153" s="45"/>
    </row>
    <row r="154" s="5" customFormat="1" ht="13.5">
      <c r="E154" s="45"/>
    </row>
    <row r="155" s="5" customFormat="1" ht="13.5">
      <c r="E155" s="45"/>
    </row>
    <row r="156" s="5" customFormat="1" ht="13.5">
      <c r="E156" s="45"/>
    </row>
    <row r="157" s="5" customFormat="1" ht="13.5">
      <c r="E157" s="45"/>
    </row>
    <row r="158" s="5" customFormat="1" ht="13.5">
      <c r="E158" s="45"/>
    </row>
    <row r="159" s="5" customFormat="1" ht="13.5">
      <c r="E159" s="45"/>
    </row>
    <row r="160" s="5" customFormat="1" ht="13.5">
      <c r="E160" s="45"/>
    </row>
    <row r="161" s="5" customFormat="1" ht="13.5">
      <c r="E161" s="45"/>
    </row>
    <row r="162" s="5" customFormat="1" ht="13.5">
      <c r="E162" s="45"/>
    </row>
    <row r="163" s="5" customFormat="1" ht="13.5">
      <c r="E163" s="45"/>
    </row>
    <row r="164" s="5" customFormat="1" ht="13.5">
      <c r="E164" s="45"/>
    </row>
    <row r="165" s="5" customFormat="1" ht="13.5">
      <c r="E165" s="45"/>
    </row>
    <row r="166" s="5" customFormat="1" ht="13.5">
      <c r="E166" s="45"/>
    </row>
    <row r="167" s="5" customFormat="1" ht="13.5">
      <c r="E167" s="45"/>
    </row>
    <row r="168" s="5" customFormat="1" ht="13.5">
      <c r="E168" s="45"/>
    </row>
    <row r="169" s="5" customFormat="1" ht="13.5">
      <c r="E169" s="45"/>
    </row>
    <row r="170" s="5" customFormat="1" ht="13.5">
      <c r="E170" s="45"/>
    </row>
    <row r="171" s="5" customFormat="1" ht="13.5">
      <c r="E171" s="45"/>
    </row>
    <row r="172" s="5" customFormat="1" ht="13.5">
      <c r="E172" s="45"/>
    </row>
    <row r="173" s="5" customFormat="1" ht="13.5">
      <c r="E173" s="45"/>
    </row>
    <row r="174" s="5" customFormat="1" ht="13.5">
      <c r="E174" s="45"/>
    </row>
    <row r="175" s="5" customFormat="1" ht="13.5">
      <c r="E175" s="45"/>
    </row>
    <row r="176" s="5" customFormat="1" ht="13.5">
      <c r="E176" s="45"/>
    </row>
    <row r="177" s="5" customFormat="1" ht="13.5">
      <c r="E177" s="45"/>
    </row>
    <row r="178" s="5" customFormat="1" ht="13.5">
      <c r="E178" s="45"/>
    </row>
    <row r="179" s="5" customFormat="1" ht="13.5">
      <c r="E179" s="45"/>
    </row>
    <row r="180" s="5" customFormat="1" ht="13.5">
      <c r="E180" s="45"/>
    </row>
    <row r="181" s="5" customFormat="1" ht="13.5">
      <c r="E181" s="45"/>
    </row>
    <row r="182" s="5" customFormat="1" ht="13.5">
      <c r="E182" s="45"/>
    </row>
    <row r="183" s="5" customFormat="1" ht="13.5">
      <c r="E183" s="45"/>
    </row>
    <row r="184" s="5" customFormat="1" ht="13.5">
      <c r="A184" s="46"/>
    </row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>
      <c r="E249" s="45"/>
    </row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43 D45 D50:D52 D20 D48 D13 D27:D38 D15:D17 D25 D23 D72:D78 D54 D80:D83 D85:D107">
    <cfRule type="cellIs" priority="3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7" sqref="H17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139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4" t="s">
        <v>100</v>
      </c>
      <c r="D6" s="175"/>
      <c r="E6" s="175"/>
      <c r="F6" s="176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87">
        <v>49.9</v>
      </c>
      <c r="C9" s="66">
        <f>C10+C29+C40+C49+C57+C72+C79+C96</f>
        <v>30.1</v>
      </c>
      <c r="D9" s="66">
        <f>IF(C9&gt;0,C9/B9*100,"")</f>
        <v>60.3</v>
      </c>
      <c r="E9" s="66">
        <v>41.2</v>
      </c>
      <c r="F9" s="68">
        <f>IF(C9&gt;0,C9-E9,"")</f>
        <v>-11.1</v>
      </c>
    </row>
    <row r="10" spans="1:6" s="7" customFormat="1" ht="13.5">
      <c r="A10" s="11" t="s">
        <v>1</v>
      </c>
      <c r="B10" s="88">
        <v>17.8</v>
      </c>
      <c r="C10" s="69">
        <f>SUM(C11:C27)</f>
        <v>9.4</v>
      </c>
      <c r="D10" s="69">
        <f>IF(C10&gt;0,C10/B10*100,"")</f>
        <v>52.8</v>
      </c>
      <c r="E10" s="69">
        <v>15</v>
      </c>
      <c r="F10" s="72">
        <f aca="true" t="shared" si="0" ref="F10:F73">IF(C10&gt;0,C10-E10,"")</f>
        <v>-5.6</v>
      </c>
    </row>
    <row r="11" spans="1:6" ht="13.5" hidden="1">
      <c r="A11" s="12" t="s">
        <v>2</v>
      </c>
      <c r="B11" s="89"/>
      <c r="C11" s="73"/>
      <c r="D11" s="27">
        <f aca="true" t="shared" si="1" ref="D11:D74">IF(C11&gt;0,C11/B11*100,"")</f>
      </c>
      <c r="E11" s="27"/>
      <c r="F11" s="77">
        <f t="shared" si="0"/>
      </c>
    </row>
    <row r="12" spans="1:9" ht="13.5">
      <c r="A12" s="12" t="s">
        <v>3</v>
      </c>
      <c r="B12" s="99">
        <v>2</v>
      </c>
      <c r="C12" s="27">
        <v>2</v>
      </c>
      <c r="D12" s="27">
        <f>IF(C12&gt;0,C12/B12*100,"")</f>
        <v>100</v>
      </c>
      <c r="E12" s="27">
        <v>1.8</v>
      </c>
      <c r="F12" s="77">
        <f t="shared" si="0"/>
        <v>0.2</v>
      </c>
      <c r="I12" s="28"/>
    </row>
    <row r="13" spans="1:6" ht="13.5" hidden="1">
      <c r="A13" s="12" t="s">
        <v>4</v>
      </c>
      <c r="B13" s="89"/>
      <c r="C13" s="73"/>
      <c r="D13" s="69">
        <f t="shared" si="1"/>
      </c>
      <c r="E13" s="73"/>
      <c r="F13" s="72">
        <f t="shared" si="0"/>
      </c>
    </row>
    <row r="14" spans="1:6" ht="13.5" hidden="1">
      <c r="A14" s="12" t="s">
        <v>5</v>
      </c>
      <c r="B14" s="89"/>
      <c r="C14" s="73"/>
      <c r="D14" s="73">
        <f t="shared" si="1"/>
      </c>
      <c r="E14" s="27"/>
      <c r="F14" s="77">
        <f t="shared" si="0"/>
      </c>
    </row>
    <row r="15" spans="1:6" ht="13.5" hidden="1">
      <c r="A15" s="12" t="s">
        <v>6</v>
      </c>
      <c r="B15" s="89"/>
      <c r="C15" s="73"/>
      <c r="D15" s="69">
        <f t="shared" si="1"/>
      </c>
      <c r="E15" s="73"/>
      <c r="F15" s="72">
        <f t="shared" si="0"/>
      </c>
    </row>
    <row r="16" spans="1:6" ht="13.5" hidden="1">
      <c r="A16" s="12" t="s">
        <v>7</v>
      </c>
      <c r="B16" s="89"/>
      <c r="C16" s="73"/>
      <c r="D16" s="69">
        <f t="shared" si="1"/>
      </c>
      <c r="E16" s="73"/>
      <c r="F16" s="72">
        <f t="shared" si="0"/>
      </c>
    </row>
    <row r="17" spans="1:6" ht="13.5">
      <c r="A17" s="12" t="s">
        <v>8</v>
      </c>
      <c r="B17" s="89">
        <v>0.3</v>
      </c>
      <c r="C17" s="136">
        <v>0.013</v>
      </c>
      <c r="D17" s="27">
        <f t="shared" si="1"/>
        <v>4.3</v>
      </c>
      <c r="E17" s="27">
        <v>0.1</v>
      </c>
      <c r="F17" s="77">
        <f t="shared" si="0"/>
        <v>-0.1</v>
      </c>
    </row>
    <row r="18" spans="1:6" ht="13.5" hidden="1">
      <c r="A18" s="12" t="s">
        <v>9</v>
      </c>
      <c r="B18" s="89"/>
      <c r="C18" s="73"/>
      <c r="D18" s="73">
        <f t="shared" si="1"/>
      </c>
      <c r="E18" s="27"/>
      <c r="F18" s="77">
        <f t="shared" si="0"/>
      </c>
    </row>
    <row r="19" spans="1:6" ht="13.5" hidden="1">
      <c r="A19" s="12" t="s">
        <v>10</v>
      </c>
      <c r="B19" s="89"/>
      <c r="C19" s="73"/>
      <c r="D19" s="69">
        <f t="shared" si="1"/>
      </c>
      <c r="E19" s="73"/>
      <c r="F19" s="72">
        <f t="shared" si="0"/>
      </c>
    </row>
    <row r="20" spans="1:6" ht="13.5" hidden="1">
      <c r="A20" s="12" t="s">
        <v>59</v>
      </c>
      <c r="B20" s="89">
        <v>1</v>
      </c>
      <c r="C20" s="73"/>
      <c r="D20" s="69">
        <f t="shared" si="1"/>
      </c>
      <c r="E20" s="73"/>
      <c r="F20" s="72">
        <f t="shared" si="0"/>
      </c>
    </row>
    <row r="21" spans="1:6" ht="13.5" hidden="1">
      <c r="A21" s="12" t="s">
        <v>11</v>
      </c>
      <c r="B21" s="89"/>
      <c r="C21" s="73"/>
      <c r="D21" s="27">
        <f t="shared" si="1"/>
      </c>
      <c r="E21" s="27"/>
      <c r="F21" s="77">
        <f t="shared" si="0"/>
      </c>
    </row>
    <row r="22" spans="1:6" ht="13.5" hidden="1">
      <c r="A22" s="12" t="s">
        <v>12</v>
      </c>
      <c r="B22" s="89"/>
      <c r="C22" s="73"/>
      <c r="D22" s="27">
        <f t="shared" si="1"/>
      </c>
      <c r="E22" s="27"/>
      <c r="F22" s="77">
        <f t="shared" si="0"/>
      </c>
    </row>
    <row r="23" spans="1:6" ht="13.5">
      <c r="A23" s="12" t="s">
        <v>13</v>
      </c>
      <c r="B23" s="89">
        <v>4.9</v>
      </c>
      <c r="C23" s="73">
        <v>4</v>
      </c>
      <c r="D23" s="73">
        <f t="shared" si="1"/>
        <v>81.6</v>
      </c>
      <c r="E23" s="27">
        <v>4.5</v>
      </c>
      <c r="F23" s="77">
        <f t="shared" si="0"/>
        <v>-0.5</v>
      </c>
    </row>
    <row r="24" spans="1:6" ht="13.5" hidden="1">
      <c r="A24" s="12" t="s">
        <v>14</v>
      </c>
      <c r="B24" s="89"/>
      <c r="C24" s="73"/>
      <c r="D24" s="27">
        <f t="shared" si="1"/>
      </c>
      <c r="E24" s="27"/>
      <c r="F24" s="77">
        <f t="shared" si="0"/>
      </c>
    </row>
    <row r="25" spans="1:6" ht="13.5">
      <c r="A25" s="12" t="s">
        <v>15</v>
      </c>
      <c r="B25" s="89">
        <v>6.8</v>
      </c>
      <c r="C25" s="73">
        <v>1.1</v>
      </c>
      <c r="D25" s="27">
        <f t="shared" si="1"/>
        <v>16.2</v>
      </c>
      <c r="E25" s="27">
        <v>5.9</v>
      </c>
      <c r="F25" s="77">
        <f t="shared" si="0"/>
        <v>-4.8</v>
      </c>
    </row>
    <row r="26" spans="1:6" ht="13.5" hidden="1">
      <c r="A26" s="12" t="s">
        <v>16</v>
      </c>
      <c r="B26" s="89"/>
      <c r="C26" s="73"/>
      <c r="D26" s="27">
        <f t="shared" si="1"/>
      </c>
      <c r="E26" s="27"/>
      <c r="F26" s="77">
        <f t="shared" si="0"/>
      </c>
    </row>
    <row r="27" spans="1:6" ht="13.5">
      <c r="A27" s="12" t="s">
        <v>17</v>
      </c>
      <c r="B27" s="89">
        <v>2.8</v>
      </c>
      <c r="C27" s="73">
        <v>2.3</v>
      </c>
      <c r="D27" s="73">
        <f t="shared" si="1"/>
        <v>82.1</v>
      </c>
      <c r="E27" s="27">
        <v>2.7</v>
      </c>
      <c r="F27" s="77">
        <f t="shared" si="0"/>
        <v>-0.4</v>
      </c>
    </row>
    <row r="28" spans="1:6" s="7" customFormat="1" ht="13.5" hidden="1">
      <c r="A28" s="12"/>
      <c r="B28" s="89"/>
      <c r="C28" s="73"/>
      <c r="D28" s="69">
        <f t="shared" si="1"/>
      </c>
      <c r="E28" s="73"/>
      <c r="F28" s="72"/>
    </row>
    <row r="29" spans="1:6" ht="13.5">
      <c r="A29" s="11" t="s">
        <v>18</v>
      </c>
      <c r="B29" s="88">
        <v>7.42</v>
      </c>
      <c r="C29" s="69">
        <f>SUM(C34:C39)</f>
        <v>4.5</v>
      </c>
      <c r="D29" s="69">
        <f t="shared" si="1"/>
        <v>60.6</v>
      </c>
      <c r="E29" s="69">
        <v>6.5</v>
      </c>
      <c r="F29" s="72">
        <f t="shared" si="0"/>
        <v>-2</v>
      </c>
    </row>
    <row r="30" spans="1:6" ht="13.5" hidden="1">
      <c r="A30" s="12" t="s">
        <v>60</v>
      </c>
      <c r="B30" s="89"/>
      <c r="C30" s="73"/>
      <c r="D30" s="69">
        <f t="shared" si="1"/>
      </c>
      <c r="E30" s="73"/>
      <c r="F30" s="72">
        <f t="shared" si="0"/>
      </c>
    </row>
    <row r="31" spans="1:6" ht="13.5" hidden="1">
      <c r="A31" s="12" t="s">
        <v>19</v>
      </c>
      <c r="B31" s="89"/>
      <c r="C31" s="73"/>
      <c r="D31" s="69">
        <f t="shared" si="1"/>
      </c>
      <c r="E31" s="73"/>
      <c r="F31" s="72">
        <f t="shared" si="0"/>
      </c>
    </row>
    <row r="32" spans="1:6" ht="13.5" hidden="1">
      <c r="A32" s="12" t="s">
        <v>20</v>
      </c>
      <c r="B32" s="89"/>
      <c r="C32" s="73"/>
      <c r="D32" s="69">
        <f t="shared" si="1"/>
      </c>
      <c r="E32" s="73"/>
      <c r="F32" s="72">
        <f t="shared" si="0"/>
      </c>
    </row>
    <row r="33" spans="1:6" ht="13.5" hidden="1">
      <c r="A33" s="12" t="s">
        <v>61</v>
      </c>
      <c r="B33" s="89"/>
      <c r="C33" s="73"/>
      <c r="D33" s="69">
        <f t="shared" si="1"/>
      </c>
      <c r="E33" s="73"/>
      <c r="F33" s="72">
        <f t="shared" si="0"/>
      </c>
    </row>
    <row r="34" spans="1:6" ht="13.5">
      <c r="A34" s="12" t="s">
        <v>21</v>
      </c>
      <c r="B34" s="89">
        <v>6</v>
      </c>
      <c r="C34" s="73">
        <v>4</v>
      </c>
      <c r="D34" s="73">
        <f t="shared" si="1"/>
        <v>66.7</v>
      </c>
      <c r="E34" s="27">
        <v>5.1</v>
      </c>
      <c r="F34" s="77">
        <f t="shared" si="0"/>
        <v>-1.1</v>
      </c>
    </row>
    <row r="35" spans="1:6" ht="13.5" hidden="1">
      <c r="A35" s="12" t="s">
        <v>62</v>
      </c>
      <c r="B35" s="89"/>
      <c r="C35" s="73"/>
      <c r="D35" s="69">
        <f t="shared" si="1"/>
      </c>
      <c r="E35" s="73"/>
      <c r="F35" s="72">
        <f t="shared" si="0"/>
      </c>
    </row>
    <row r="36" spans="1:6" ht="13.5" hidden="1">
      <c r="A36" s="12" t="s">
        <v>22</v>
      </c>
      <c r="B36" s="89"/>
      <c r="C36" s="73"/>
      <c r="D36" s="69">
        <f t="shared" si="1"/>
      </c>
      <c r="E36" s="73"/>
      <c r="F36" s="72">
        <f t="shared" si="0"/>
      </c>
    </row>
    <row r="37" spans="1:6" ht="13.5" hidden="1">
      <c r="A37" s="12" t="s">
        <v>23</v>
      </c>
      <c r="B37" s="89"/>
      <c r="C37" s="73"/>
      <c r="D37" s="69">
        <f t="shared" si="1"/>
      </c>
      <c r="E37" s="73"/>
      <c r="F37" s="72">
        <f t="shared" si="0"/>
      </c>
    </row>
    <row r="38" spans="1:6" ht="13.5">
      <c r="A38" s="12" t="s">
        <v>24</v>
      </c>
      <c r="B38" s="89">
        <v>1.4</v>
      </c>
      <c r="C38" s="73">
        <v>0.5</v>
      </c>
      <c r="D38" s="27">
        <f t="shared" si="1"/>
        <v>35.7</v>
      </c>
      <c r="E38" s="27">
        <v>1.4</v>
      </c>
      <c r="F38" s="77">
        <f t="shared" si="0"/>
        <v>-0.9</v>
      </c>
    </row>
    <row r="39" spans="1:6" s="7" customFormat="1" ht="13.5">
      <c r="A39" s="12" t="s">
        <v>25</v>
      </c>
      <c r="B39" s="137">
        <v>0.02</v>
      </c>
      <c r="C39" s="76">
        <v>0.02</v>
      </c>
      <c r="D39" s="27">
        <f t="shared" si="1"/>
        <v>100</v>
      </c>
      <c r="E39" s="27"/>
      <c r="F39" s="77">
        <f t="shared" si="0"/>
        <v>0</v>
      </c>
    </row>
    <row r="40" spans="1:6" ht="13.5" hidden="1">
      <c r="A40" s="11" t="s">
        <v>63</v>
      </c>
      <c r="B40" s="88">
        <v>0</v>
      </c>
      <c r="C40" s="69">
        <f>SUM(C41:C47)</f>
        <v>0</v>
      </c>
      <c r="D40" s="69">
        <f t="shared" si="1"/>
      </c>
      <c r="E40" s="69">
        <f>SUM(E41:E48)</f>
        <v>0</v>
      </c>
      <c r="F40" s="72">
        <f t="shared" si="0"/>
      </c>
    </row>
    <row r="41" spans="1:6" ht="13.5" hidden="1">
      <c r="A41" s="12" t="s">
        <v>64</v>
      </c>
      <c r="B41" s="89"/>
      <c r="C41" s="73"/>
      <c r="D41" s="73">
        <f t="shared" si="1"/>
      </c>
      <c r="E41" s="73"/>
      <c r="F41" s="75">
        <f t="shared" si="0"/>
      </c>
    </row>
    <row r="42" spans="1:6" ht="13.5" hidden="1">
      <c r="A42" s="12" t="s">
        <v>67</v>
      </c>
      <c r="B42" s="89"/>
      <c r="C42" s="73"/>
      <c r="D42" s="73">
        <f t="shared" si="1"/>
      </c>
      <c r="E42" s="73"/>
      <c r="F42" s="75">
        <f t="shared" si="0"/>
      </c>
    </row>
    <row r="43" spans="1:6" ht="13.5" hidden="1">
      <c r="A43" s="12" t="s">
        <v>96</v>
      </c>
      <c r="B43" s="89"/>
      <c r="C43" s="73"/>
      <c r="D43" s="73">
        <f t="shared" si="1"/>
      </c>
      <c r="E43" s="73"/>
      <c r="F43" s="75">
        <f t="shared" si="0"/>
      </c>
    </row>
    <row r="44" spans="1:6" ht="13.5" hidden="1">
      <c r="A44" s="12" t="s">
        <v>26</v>
      </c>
      <c r="B44" s="90"/>
      <c r="C44" s="73"/>
      <c r="D44" s="73">
        <f t="shared" si="1"/>
      </c>
      <c r="E44" s="73"/>
      <c r="F44" s="75">
        <f t="shared" si="0"/>
      </c>
    </row>
    <row r="45" spans="1:6" ht="13.5" hidden="1">
      <c r="A45" s="12" t="s">
        <v>28</v>
      </c>
      <c r="B45" s="89"/>
      <c r="C45" s="73"/>
      <c r="D45" s="73">
        <f t="shared" si="1"/>
      </c>
      <c r="E45" s="73"/>
      <c r="F45" s="75">
        <f t="shared" si="0"/>
      </c>
    </row>
    <row r="46" spans="1:6" s="7" customFormat="1" ht="13.5" hidden="1">
      <c r="A46" s="12" t="s">
        <v>29</v>
      </c>
      <c r="B46" s="89"/>
      <c r="C46" s="73"/>
      <c r="D46" s="73">
        <f t="shared" si="1"/>
      </c>
      <c r="E46" s="73"/>
      <c r="F46" s="75">
        <f t="shared" si="0"/>
      </c>
    </row>
    <row r="47" spans="1:6" ht="13.5" hidden="1">
      <c r="A47" s="12" t="s">
        <v>30</v>
      </c>
      <c r="B47" s="89"/>
      <c r="C47" s="73"/>
      <c r="D47" s="73">
        <f t="shared" si="1"/>
      </c>
      <c r="E47" s="73"/>
      <c r="F47" s="75">
        <f t="shared" si="0"/>
      </c>
    </row>
    <row r="48" spans="1:21" ht="13.5" hidden="1">
      <c r="A48" s="12" t="s">
        <v>97</v>
      </c>
      <c r="B48" s="89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 hidden="1">
      <c r="A49" s="11" t="s">
        <v>118</v>
      </c>
      <c r="B49" s="91">
        <v>0.8</v>
      </c>
      <c r="C49" s="26">
        <f>SUM(C50:C56)</f>
        <v>0</v>
      </c>
      <c r="D49" s="26">
        <f t="shared" si="1"/>
      </c>
      <c r="E49" s="26"/>
      <c r="F49" s="79">
        <f t="shared" si="0"/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 hidden="1">
      <c r="A50" s="12" t="s">
        <v>65</v>
      </c>
      <c r="B50" s="89"/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89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89">
        <v>0.8</v>
      </c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56</v>
      </c>
      <c r="B53" s="89"/>
      <c r="C53" s="73"/>
      <c r="D53" s="73">
        <f t="shared" si="1"/>
      </c>
      <c r="E53" s="73"/>
      <c r="F53" s="75">
        <f t="shared" si="0"/>
      </c>
    </row>
    <row r="54" spans="1:6" s="7" customFormat="1" ht="13.5" hidden="1">
      <c r="A54" s="12" t="s">
        <v>68</v>
      </c>
      <c r="B54" s="89"/>
      <c r="C54" s="73"/>
      <c r="D54" s="73">
        <f t="shared" si="1"/>
      </c>
      <c r="E54" s="73"/>
      <c r="F54" s="75">
        <f t="shared" si="0"/>
      </c>
    </row>
    <row r="55" spans="1:6" ht="13.5" hidden="1">
      <c r="A55" s="12" t="s">
        <v>69</v>
      </c>
      <c r="B55" s="89"/>
      <c r="C55" s="73"/>
      <c r="D55" s="73">
        <f t="shared" si="1"/>
      </c>
      <c r="E55" s="73"/>
      <c r="F55" s="75">
        <f t="shared" si="0"/>
      </c>
    </row>
    <row r="56" spans="1:6" ht="13.5" hidden="1">
      <c r="A56" s="86" t="s">
        <v>27</v>
      </c>
      <c r="B56" s="89"/>
      <c r="C56" s="73"/>
      <c r="D56" s="73">
        <f t="shared" si="1"/>
      </c>
      <c r="E56" s="73"/>
      <c r="F56" s="75">
        <f t="shared" si="0"/>
      </c>
    </row>
    <row r="57" spans="1:6" ht="13.5">
      <c r="A57" s="11" t="s">
        <v>31</v>
      </c>
      <c r="B57" s="92">
        <v>9.9</v>
      </c>
      <c r="C57" s="26">
        <f>SUM(C58:C71)</f>
        <v>6.4</v>
      </c>
      <c r="D57" s="26">
        <f t="shared" si="1"/>
        <v>64.6</v>
      </c>
      <c r="E57" s="26">
        <v>8.7</v>
      </c>
      <c r="F57" s="16">
        <f t="shared" si="0"/>
        <v>-2.3</v>
      </c>
    </row>
    <row r="58" spans="1:6" ht="13.5" hidden="1">
      <c r="A58" s="12" t="s">
        <v>70</v>
      </c>
      <c r="B58" s="93"/>
      <c r="C58" s="27"/>
      <c r="D58" s="17">
        <f t="shared" si="1"/>
      </c>
      <c r="E58" s="27"/>
      <c r="F58" s="18">
        <f t="shared" si="0"/>
      </c>
    </row>
    <row r="59" spans="1:6" ht="13.5" hidden="1">
      <c r="A59" s="12" t="s">
        <v>71</v>
      </c>
      <c r="B59" s="93">
        <v>0.2</v>
      </c>
      <c r="C59" s="27"/>
      <c r="D59" s="17">
        <f t="shared" si="1"/>
      </c>
      <c r="E59" s="27"/>
      <c r="F59" s="18">
        <f t="shared" si="0"/>
      </c>
    </row>
    <row r="60" spans="1:6" ht="13.5" hidden="1">
      <c r="A60" s="12" t="s">
        <v>72</v>
      </c>
      <c r="B60" s="93"/>
      <c r="C60" s="27"/>
      <c r="D60" s="17">
        <f t="shared" si="1"/>
      </c>
      <c r="E60" s="27"/>
      <c r="F60" s="18">
        <f t="shared" si="0"/>
      </c>
    </row>
    <row r="61" spans="1:6" ht="13.5">
      <c r="A61" s="12" t="s">
        <v>73</v>
      </c>
      <c r="B61" s="93">
        <v>1.1</v>
      </c>
      <c r="C61" s="27">
        <v>1.1</v>
      </c>
      <c r="D61" s="27">
        <f t="shared" si="1"/>
        <v>100</v>
      </c>
      <c r="E61" s="27">
        <v>1.8</v>
      </c>
      <c r="F61" s="18">
        <f t="shared" si="0"/>
        <v>-0.7</v>
      </c>
    </row>
    <row r="62" spans="1:6" ht="13.5">
      <c r="A62" s="12" t="s">
        <v>57</v>
      </c>
      <c r="B62" s="93">
        <v>6</v>
      </c>
      <c r="C62" s="27">
        <v>4.2</v>
      </c>
      <c r="D62" s="27">
        <f t="shared" si="1"/>
        <v>70</v>
      </c>
      <c r="E62" s="27">
        <v>4.8</v>
      </c>
      <c r="F62" s="18">
        <f t="shared" si="0"/>
        <v>-0.6</v>
      </c>
    </row>
    <row r="63" spans="1:6" ht="13.5" hidden="1">
      <c r="A63" s="12" t="s">
        <v>58</v>
      </c>
      <c r="B63" s="93"/>
      <c r="C63" s="27"/>
      <c r="D63" s="17">
        <f t="shared" si="1"/>
      </c>
      <c r="E63" s="27"/>
      <c r="F63" s="18">
        <f t="shared" si="0"/>
      </c>
    </row>
    <row r="64" spans="1:6" ht="13.5" hidden="1">
      <c r="A64" s="12" t="s">
        <v>93</v>
      </c>
      <c r="B64" s="93"/>
      <c r="C64" s="27"/>
      <c r="D64" s="17">
        <f t="shared" si="1"/>
      </c>
      <c r="E64" s="27"/>
      <c r="F64" s="18">
        <f t="shared" si="0"/>
      </c>
    </row>
    <row r="65" spans="1:6" ht="13.5">
      <c r="A65" s="12" t="s">
        <v>32</v>
      </c>
      <c r="B65" s="93">
        <v>0.1</v>
      </c>
      <c r="C65" s="27">
        <v>0.6</v>
      </c>
      <c r="D65" s="27">
        <f t="shared" si="1"/>
        <v>600</v>
      </c>
      <c r="E65" s="27">
        <v>0.05</v>
      </c>
      <c r="F65" s="18">
        <f t="shared" si="0"/>
        <v>0.6</v>
      </c>
    </row>
    <row r="66" spans="1:6" ht="13.5">
      <c r="A66" s="12" t="s">
        <v>74</v>
      </c>
      <c r="B66" s="93">
        <v>2.2</v>
      </c>
      <c r="C66" s="27">
        <v>0.5</v>
      </c>
      <c r="D66" s="17">
        <f t="shared" si="1"/>
        <v>22.7</v>
      </c>
      <c r="E66" s="27">
        <v>2</v>
      </c>
      <c r="F66" s="18">
        <f t="shared" si="0"/>
        <v>-1.5</v>
      </c>
    </row>
    <row r="67" spans="1:6" ht="13.5" hidden="1">
      <c r="A67" s="12" t="s">
        <v>33</v>
      </c>
      <c r="B67" s="93"/>
      <c r="C67" s="27"/>
      <c r="D67" s="17">
        <f t="shared" si="1"/>
      </c>
      <c r="E67" s="27"/>
      <c r="F67" s="18">
        <f t="shared" si="0"/>
      </c>
    </row>
    <row r="68" spans="1:6" ht="13.5" hidden="1">
      <c r="A68" s="12" t="s">
        <v>34</v>
      </c>
      <c r="B68" s="93">
        <v>0.3</v>
      </c>
      <c r="C68" s="27"/>
      <c r="D68" s="17">
        <f t="shared" si="1"/>
      </c>
      <c r="E68" s="27"/>
      <c r="F68" s="18">
        <f t="shared" si="0"/>
      </c>
    </row>
    <row r="69" spans="1:6" ht="13.5" hidden="1">
      <c r="A69" s="12" t="s">
        <v>35</v>
      </c>
      <c r="B69" s="93"/>
      <c r="C69" s="27"/>
      <c r="D69" s="17">
        <f t="shared" si="1"/>
      </c>
      <c r="E69" s="27"/>
      <c r="F69" s="18">
        <f t="shared" si="0"/>
      </c>
    </row>
    <row r="70" spans="1:6" s="7" customFormat="1" ht="13.5" hidden="1">
      <c r="A70" s="12" t="s">
        <v>36</v>
      </c>
      <c r="B70" s="93"/>
      <c r="C70" s="27"/>
      <c r="D70" s="17">
        <f t="shared" si="1"/>
      </c>
      <c r="E70" s="27"/>
      <c r="F70" s="18">
        <f t="shared" si="0"/>
      </c>
    </row>
    <row r="71" spans="1:6" ht="13.5" hidden="1">
      <c r="A71" s="12" t="s">
        <v>37</v>
      </c>
      <c r="B71" s="93"/>
      <c r="C71" s="27"/>
      <c r="D71" s="17">
        <f t="shared" si="1"/>
      </c>
      <c r="E71" s="27"/>
      <c r="F71" s="18">
        <f t="shared" si="0"/>
      </c>
    </row>
    <row r="72" spans="1:6" ht="13.5">
      <c r="A72" s="11" t="s">
        <v>75</v>
      </c>
      <c r="B72" s="92">
        <v>2.355</v>
      </c>
      <c r="C72" s="26">
        <f>SUM(C73:C78)-C76-C77</f>
        <v>1.7</v>
      </c>
      <c r="D72" s="26">
        <f t="shared" si="1"/>
        <v>72.2</v>
      </c>
      <c r="E72" s="26">
        <v>1</v>
      </c>
      <c r="F72" s="16">
        <f t="shared" si="0"/>
        <v>0.7</v>
      </c>
    </row>
    <row r="73" spans="1:6" ht="13.5">
      <c r="A73" s="12" t="s">
        <v>76</v>
      </c>
      <c r="B73" s="93">
        <v>2.355</v>
      </c>
      <c r="C73" s="27">
        <v>1.7</v>
      </c>
      <c r="D73" s="27">
        <f t="shared" si="1"/>
        <v>72.2</v>
      </c>
      <c r="E73" s="27">
        <v>1</v>
      </c>
      <c r="F73" s="18">
        <f t="shared" si="0"/>
        <v>0.7</v>
      </c>
    </row>
    <row r="74" spans="1:6" ht="13.5" hidden="1">
      <c r="A74" s="12" t="s">
        <v>38</v>
      </c>
      <c r="B74" s="93"/>
      <c r="C74" s="27"/>
      <c r="D74" s="17">
        <f t="shared" si="1"/>
      </c>
      <c r="E74" s="27"/>
      <c r="F74" s="18">
        <f aca="true" t="shared" si="2" ref="F74:F104">IF(C74&gt;0,C74-E74,"")</f>
      </c>
    </row>
    <row r="75" spans="1:6" ht="13.5" hidden="1">
      <c r="A75" s="12" t="s">
        <v>39</v>
      </c>
      <c r="B75" s="93"/>
      <c r="C75" s="27"/>
      <c r="D75" s="17">
        <f aca="true" t="shared" si="3" ref="D75:D106">IF(C75&gt;0,C75/B75*100,"")</f>
      </c>
      <c r="E75" s="27"/>
      <c r="F75" s="18">
        <f t="shared" si="2"/>
      </c>
    </row>
    <row r="76" spans="1:6" s="7" customFormat="1" ht="13.5" hidden="1">
      <c r="A76" s="12" t="s">
        <v>77</v>
      </c>
      <c r="B76" s="93"/>
      <c r="C76" s="27"/>
      <c r="D76" s="17">
        <f t="shared" si="3"/>
      </c>
      <c r="E76" s="27"/>
      <c r="F76" s="18">
        <f t="shared" si="2"/>
      </c>
    </row>
    <row r="77" spans="1:6" s="7" customFormat="1" ht="13.5" hidden="1">
      <c r="A77" s="12" t="s">
        <v>78</v>
      </c>
      <c r="B77" s="92"/>
      <c r="C77" s="26"/>
      <c r="D77" s="17">
        <f t="shared" si="3"/>
      </c>
      <c r="E77" s="26"/>
      <c r="F77" s="16">
        <f t="shared" si="2"/>
      </c>
    </row>
    <row r="78" spans="1:6" ht="13.5" hidden="1">
      <c r="A78" s="12" t="s">
        <v>40</v>
      </c>
      <c r="B78" s="93"/>
      <c r="C78" s="27"/>
      <c r="D78" s="17">
        <f t="shared" si="3"/>
      </c>
      <c r="E78" s="27"/>
      <c r="F78" s="18">
        <f t="shared" si="2"/>
      </c>
    </row>
    <row r="79" spans="1:6" ht="13.5">
      <c r="A79" s="11" t="s">
        <v>79</v>
      </c>
      <c r="B79" s="92">
        <v>11.7</v>
      </c>
      <c r="C79" s="26">
        <f>SUM(C80:C95)-C86-C87-C89-C95</f>
        <v>8.1</v>
      </c>
      <c r="D79" s="26">
        <f t="shared" si="3"/>
        <v>69.2</v>
      </c>
      <c r="E79" s="26">
        <v>10</v>
      </c>
      <c r="F79" s="16">
        <f t="shared" si="2"/>
        <v>-1.9</v>
      </c>
    </row>
    <row r="80" spans="1:6" ht="13.5" hidden="1">
      <c r="A80" s="12" t="s">
        <v>80</v>
      </c>
      <c r="B80" s="93"/>
      <c r="C80" s="27"/>
      <c r="D80" s="17">
        <f t="shared" si="3"/>
      </c>
      <c r="E80" s="27"/>
      <c r="F80" s="16">
        <f t="shared" si="2"/>
      </c>
    </row>
    <row r="81" spans="1:6" ht="13.5" hidden="1">
      <c r="A81" s="12" t="s">
        <v>81</v>
      </c>
      <c r="B81" s="93"/>
      <c r="C81" s="27"/>
      <c r="D81" s="17">
        <f t="shared" si="3"/>
      </c>
      <c r="E81" s="27"/>
      <c r="F81" s="16">
        <f t="shared" si="2"/>
      </c>
    </row>
    <row r="82" spans="1:6" ht="13.5" hidden="1">
      <c r="A82" s="12" t="s">
        <v>82</v>
      </c>
      <c r="B82" s="93"/>
      <c r="C82" s="27"/>
      <c r="D82" s="17">
        <f t="shared" si="3"/>
      </c>
      <c r="E82" s="27"/>
      <c r="F82" s="16">
        <f t="shared" si="2"/>
      </c>
    </row>
    <row r="83" spans="1:6" ht="13.5" hidden="1">
      <c r="A83" s="12" t="s">
        <v>83</v>
      </c>
      <c r="B83" s="93"/>
      <c r="C83" s="27"/>
      <c r="D83" s="17">
        <f t="shared" si="3"/>
      </c>
      <c r="E83" s="27"/>
      <c r="F83" s="18">
        <f t="shared" si="2"/>
      </c>
    </row>
    <row r="84" spans="1:6" ht="13.5">
      <c r="A84" s="12" t="s">
        <v>41</v>
      </c>
      <c r="B84" s="93">
        <v>3.8</v>
      </c>
      <c r="C84" s="27">
        <v>3.2</v>
      </c>
      <c r="D84" s="27">
        <f t="shared" si="3"/>
        <v>84.2</v>
      </c>
      <c r="E84" s="27">
        <v>2.7</v>
      </c>
      <c r="F84" s="18">
        <f t="shared" si="2"/>
        <v>0.5</v>
      </c>
    </row>
    <row r="85" spans="1:6" ht="13.5" hidden="1">
      <c r="A85" s="12" t="s">
        <v>42</v>
      </c>
      <c r="B85" s="93"/>
      <c r="C85" s="27"/>
      <c r="D85" s="17">
        <f t="shared" si="3"/>
      </c>
      <c r="E85" s="27"/>
      <c r="F85" s="18">
        <f t="shared" si="2"/>
      </c>
    </row>
    <row r="86" spans="1:6" ht="13.5" hidden="1">
      <c r="A86" s="12" t="s">
        <v>84</v>
      </c>
      <c r="B86" s="93"/>
      <c r="C86" s="27"/>
      <c r="D86" s="17">
        <f t="shared" si="3"/>
      </c>
      <c r="E86" s="27"/>
      <c r="F86" s="16">
        <f t="shared" si="2"/>
      </c>
    </row>
    <row r="87" spans="1:6" ht="13.5" hidden="1">
      <c r="A87" s="12" t="s">
        <v>85</v>
      </c>
      <c r="B87" s="93"/>
      <c r="C87" s="27"/>
      <c r="D87" s="17">
        <f t="shared" si="3"/>
      </c>
      <c r="E87" s="27"/>
      <c r="F87" s="16">
        <f t="shared" si="2"/>
      </c>
    </row>
    <row r="88" spans="1:6" ht="13.5" hidden="1">
      <c r="A88" s="12" t="s">
        <v>43</v>
      </c>
      <c r="B88" s="93"/>
      <c r="C88" s="27"/>
      <c r="D88" s="17">
        <f t="shared" si="3"/>
      </c>
      <c r="E88" s="27"/>
      <c r="F88" s="16">
        <f t="shared" si="2"/>
      </c>
    </row>
    <row r="89" spans="1:6" ht="13.5" hidden="1">
      <c r="A89" s="12" t="s">
        <v>86</v>
      </c>
      <c r="B89" s="93"/>
      <c r="C89" s="27"/>
      <c r="D89" s="17">
        <f t="shared" si="3"/>
      </c>
      <c r="E89" s="27"/>
      <c r="F89" s="16">
        <f t="shared" si="2"/>
      </c>
    </row>
    <row r="90" spans="1:6" ht="13.5" hidden="1">
      <c r="A90" s="12" t="s">
        <v>44</v>
      </c>
      <c r="B90" s="93"/>
      <c r="C90" s="27"/>
      <c r="D90" s="17">
        <f t="shared" si="3"/>
      </c>
      <c r="E90" s="27"/>
      <c r="F90" s="16">
        <f t="shared" si="2"/>
      </c>
    </row>
    <row r="91" spans="1:6" ht="13.5" hidden="1">
      <c r="A91" s="12" t="s">
        <v>45</v>
      </c>
      <c r="B91" s="93">
        <v>0.3</v>
      </c>
      <c r="C91" s="27"/>
      <c r="D91" s="17">
        <f t="shared" si="3"/>
      </c>
      <c r="E91" s="27">
        <v>0.5</v>
      </c>
      <c r="F91" s="16">
        <f t="shared" si="2"/>
      </c>
    </row>
    <row r="92" spans="1:6" ht="13.5">
      <c r="A92" s="12" t="s">
        <v>46</v>
      </c>
      <c r="B92" s="93">
        <v>6.2</v>
      </c>
      <c r="C92" s="27">
        <v>4</v>
      </c>
      <c r="D92" s="27">
        <f t="shared" si="3"/>
        <v>64.5</v>
      </c>
      <c r="E92" s="27">
        <v>5.2</v>
      </c>
      <c r="F92" s="18">
        <f t="shared" si="2"/>
        <v>-1.2</v>
      </c>
    </row>
    <row r="93" spans="1:6" s="7" customFormat="1" ht="13.5">
      <c r="A93" s="156" t="s">
        <v>47</v>
      </c>
      <c r="B93" s="157">
        <v>1.4</v>
      </c>
      <c r="C93" s="31">
        <v>0.9</v>
      </c>
      <c r="D93" s="31">
        <f t="shared" si="3"/>
        <v>64.3</v>
      </c>
      <c r="E93" s="31">
        <v>1.6</v>
      </c>
      <c r="F93" s="108">
        <f t="shared" si="2"/>
        <v>-0.7</v>
      </c>
    </row>
    <row r="94" spans="1:6" ht="13.5" hidden="1">
      <c r="A94" s="153" t="s">
        <v>107</v>
      </c>
      <c r="B94" s="154"/>
      <c r="C94" s="32"/>
      <c r="D94" s="33">
        <f t="shared" si="3"/>
      </c>
      <c r="E94" s="32"/>
      <c r="F94" s="155">
        <f t="shared" si="2"/>
      </c>
    </row>
    <row r="95" spans="1:6" ht="13.5" hidden="1">
      <c r="A95" s="12" t="s">
        <v>87</v>
      </c>
      <c r="B95" s="93"/>
      <c r="C95" s="27"/>
      <c r="D95" s="17">
        <f t="shared" si="3"/>
      </c>
      <c r="E95" s="27"/>
      <c r="F95" s="16">
        <f t="shared" si="2"/>
      </c>
    </row>
    <row r="96" spans="1:6" s="7" customFormat="1" ht="13.5" hidden="1">
      <c r="A96" s="11" t="s">
        <v>48</v>
      </c>
      <c r="B96" s="92">
        <v>0</v>
      </c>
      <c r="C96" s="26">
        <f>SUM(C97:C106)</f>
        <v>0</v>
      </c>
      <c r="D96" s="15">
        <f t="shared" si="3"/>
      </c>
      <c r="E96" s="26"/>
      <c r="F96" s="16">
        <f t="shared" si="2"/>
      </c>
    </row>
    <row r="97" spans="1:6" ht="13.5" hidden="1">
      <c r="A97" s="12" t="s">
        <v>88</v>
      </c>
      <c r="B97" s="93"/>
      <c r="C97" s="27"/>
      <c r="D97" s="17">
        <f t="shared" si="3"/>
      </c>
      <c r="E97" s="27"/>
      <c r="F97" s="16">
        <f t="shared" si="2"/>
      </c>
    </row>
    <row r="98" spans="1:6" ht="13.5" hidden="1">
      <c r="A98" s="12" t="s">
        <v>49</v>
      </c>
      <c r="B98" s="93"/>
      <c r="C98" s="27"/>
      <c r="D98" s="17">
        <f t="shared" si="3"/>
      </c>
      <c r="E98" s="27"/>
      <c r="F98" s="18">
        <f t="shared" si="2"/>
      </c>
    </row>
    <row r="99" spans="1:6" ht="13.5" hidden="1">
      <c r="A99" s="12" t="s">
        <v>50</v>
      </c>
      <c r="B99" s="93"/>
      <c r="C99" s="27"/>
      <c r="D99" s="17">
        <f t="shared" si="3"/>
      </c>
      <c r="E99" s="27"/>
      <c r="F99" s="16">
        <f t="shared" si="2"/>
      </c>
    </row>
    <row r="100" spans="1:6" ht="13.5" hidden="1">
      <c r="A100" s="12" t="s">
        <v>51</v>
      </c>
      <c r="B100" s="93"/>
      <c r="C100" s="27"/>
      <c r="D100" s="17">
        <f t="shared" si="3"/>
      </c>
      <c r="E100" s="27"/>
      <c r="F100" s="18">
        <f t="shared" si="2"/>
      </c>
    </row>
    <row r="101" spans="1:6" ht="13.5" hidden="1">
      <c r="A101" s="12" t="s">
        <v>52</v>
      </c>
      <c r="B101" s="29"/>
      <c r="C101" s="27"/>
      <c r="D101" s="17">
        <f t="shared" si="3"/>
      </c>
      <c r="E101" s="27"/>
      <c r="F101" s="16">
        <f t="shared" si="2"/>
      </c>
    </row>
    <row r="102" spans="1:6" ht="13.5" hidden="1">
      <c r="A102" s="12" t="s">
        <v>89</v>
      </c>
      <c r="B102" s="29"/>
      <c r="C102" s="27"/>
      <c r="D102" s="17">
        <f t="shared" si="3"/>
      </c>
      <c r="E102" s="27"/>
      <c r="F102" s="16">
        <f t="shared" si="2"/>
      </c>
    </row>
    <row r="103" spans="1:6" ht="13.5" hidden="1">
      <c r="A103" s="12" t="s">
        <v>53</v>
      </c>
      <c r="B103" s="29"/>
      <c r="C103" s="27"/>
      <c r="D103" s="17">
        <f t="shared" si="3"/>
      </c>
      <c r="E103" s="27"/>
      <c r="F103" s="16">
        <f t="shared" si="2"/>
      </c>
    </row>
    <row r="104" spans="1:6" ht="13.5" hidden="1">
      <c r="A104" s="12" t="s">
        <v>54</v>
      </c>
      <c r="B104" s="29"/>
      <c r="C104" s="36"/>
      <c r="D104" s="17">
        <f t="shared" si="3"/>
      </c>
      <c r="E104" s="17"/>
      <c r="F104" s="16">
        <f t="shared" si="2"/>
      </c>
    </row>
    <row r="105" spans="1:5" ht="13.5" hidden="1">
      <c r="A105" s="5" t="s">
        <v>90</v>
      </c>
      <c r="B105" s="61"/>
      <c r="D105" s="17">
        <f t="shared" si="3"/>
      </c>
      <c r="E105" s="20"/>
    </row>
    <row r="106" spans="1:5" ht="13.5" hidden="1">
      <c r="A106" s="5" t="s">
        <v>91</v>
      </c>
      <c r="B106" s="61"/>
      <c r="D106" s="17">
        <f t="shared" si="3"/>
      </c>
      <c r="E106" s="20"/>
    </row>
    <row r="107" spans="1:5" ht="13.5" hidden="1">
      <c r="A107" s="5"/>
      <c r="B107" s="5"/>
      <c r="E107" s="20"/>
    </row>
    <row r="108" spans="1:5" ht="13.5" hidden="1">
      <c r="A108" s="5"/>
      <c r="B108" s="5"/>
      <c r="E108" s="20"/>
    </row>
    <row r="109" spans="1:5" ht="13.5" hidden="1">
      <c r="A109" s="5"/>
      <c r="B109" s="5"/>
      <c r="E109" s="20"/>
    </row>
    <row r="110" spans="1:5" ht="13.5" hidden="1">
      <c r="A110" s="5"/>
      <c r="B110" s="5"/>
      <c r="E110" s="20"/>
    </row>
    <row r="111" spans="1:5" ht="13.5" hidden="1">
      <c r="A111" s="5"/>
      <c r="B111" s="5"/>
      <c r="E111" s="20"/>
    </row>
    <row r="112" spans="1:5" ht="13.5" hidden="1">
      <c r="A112" s="5"/>
      <c r="B112" s="5"/>
      <c r="E112" s="20"/>
    </row>
    <row r="113" spans="1:5" ht="13.5" hidden="1">
      <c r="A113" s="5"/>
      <c r="B113" s="5"/>
      <c r="E113" s="20"/>
    </row>
    <row r="114" spans="1:5" ht="13.5" hidden="1">
      <c r="A114" s="5"/>
      <c r="B114" s="5"/>
      <c r="E114" s="20"/>
    </row>
    <row r="115" spans="1:5" ht="13.5" hidden="1">
      <c r="A115" s="5"/>
      <c r="B115" s="5"/>
      <c r="E115" s="20"/>
    </row>
    <row r="116" spans="1:5" ht="13.5" hidden="1">
      <c r="A116" s="5"/>
      <c r="B116" s="5"/>
      <c r="E116" s="20"/>
    </row>
    <row r="117" spans="1:5" ht="13.5" hidden="1">
      <c r="A117" s="5"/>
      <c r="B117" s="5"/>
      <c r="E117" s="20"/>
    </row>
    <row r="118" spans="1:5" ht="13.5" hidden="1">
      <c r="A118" s="5"/>
      <c r="B118" s="5"/>
      <c r="E118" s="20"/>
    </row>
    <row r="119" spans="1:5" ht="13.5" hidden="1">
      <c r="A119" s="5"/>
      <c r="B119" s="5"/>
      <c r="E119" s="20"/>
    </row>
    <row r="120" spans="1:5" ht="13.5" hidden="1">
      <c r="A120" s="5"/>
      <c r="B120" s="5"/>
      <c r="E120" s="20"/>
    </row>
    <row r="121" spans="1:5" ht="13.5" hidden="1">
      <c r="A121" s="5"/>
      <c r="B121" s="5"/>
      <c r="E121" s="20"/>
    </row>
    <row r="122" spans="1:5" ht="13.5" hidden="1">
      <c r="A122" s="5"/>
      <c r="B122" s="5"/>
      <c r="E122" s="20"/>
    </row>
    <row r="123" spans="1:5" ht="13.5" hidden="1">
      <c r="A123" s="5"/>
      <c r="B123" s="5"/>
      <c r="E123" s="20"/>
    </row>
    <row r="124" spans="1:5" ht="13.5" hidden="1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5" ht="13.5">
      <c r="A180" s="5"/>
      <c r="B180" s="5"/>
      <c r="E180" s="20"/>
    </row>
    <row r="181" spans="1:5" ht="13.5">
      <c r="A181" s="5"/>
      <c r="B181" s="5"/>
      <c r="E181" s="20"/>
    </row>
    <row r="182" spans="1:5" ht="13.5">
      <c r="A182" s="5"/>
      <c r="B182" s="5"/>
      <c r="E182" s="20"/>
    </row>
    <row r="183" spans="1:5" ht="13.5">
      <c r="A183" s="5"/>
      <c r="B183" s="5"/>
      <c r="E183" s="20"/>
    </row>
    <row r="184" spans="1:2" ht="13.5">
      <c r="A184" s="46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5" ht="13.5">
      <c r="A249" s="5"/>
      <c r="B249" s="5"/>
      <c r="E249" s="20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  <row r="1093" spans="1:2" ht="13.5">
      <c r="A1093" s="5"/>
      <c r="B1093" s="5"/>
    </row>
    <row r="1094" spans="1:2" ht="13.5">
      <c r="A1094" s="5"/>
      <c r="B1094" s="5"/>
    </row>
    <row r="1095" spans="1:2" ht="13.5">
      <c r="A1095" s="5"/>
      <c r="B1095" s="5"/>
    </row>
    <row r="1096" spans="1:2" ht="13.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10:D11 D43 D45:D56 D19:D22 D13:D17 D24:D26 D28 D63:D64 D74 D66:D71 D58:D60 D35:D38 D30:D33">
    <cfRule type="cellIs" priority="2" dxfId="17" operator="greaterThan" stopIfTrue="1">
      <formula>60</formula>
    </cfRule>
  </conditionalFormatting>
  <conditionalFormatting sqref="D75:D78 D85:D91 D80:D83 D94:D106">
    <cfRule type="cellIs" priority="1" dxfId="17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70" sqref="I70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102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4" t="s">
        <v>100</v>
      </c>
      <c r="D6" s="175"/>
      <c r="E6" s="175"/>
      <c r="F6" s="176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67">
        <v>7171.4</v>
      </c>
      <c r="C9" s="66">
        <f>C10+C29+C40+C49+C57+C72+C79+C96</f>
        <v>6367.1</v>
      </c>
      <c r="D9" s="66">
        <f>IF(C9&gt;0,C9/B9*100,"")</f>
        <v>88.8</v>
      </c>
      <c r="E9" s="66">
        <v>5994.8</v>
      </c>
      <c r="F9" s="68">
        <f>IF(C9&gt;0,C9-E9,"")</f>
        <v>372.3</v>
      </c>
    </row>
    <row r="10" spans="1:6" s="7" customFormat="1" ht="13.5">
      <c r="A10" s="11" t="s">
        <v>1</v>
      </c>
      <c r="B10" s="70">
        <v>1244.5</v>
      </c>
      <c r="C10" s="69">
        <f>SUM(C11:C27)</f>
        <v>1325.5</v>
      </c>
      <c r="D10" s="69">
        <f aca="true" t="shared" si="0" ref="D10:D73">IF(C10&gt;0,C10/B10*100,"")</f>
        <v>106.5</v>
      </c>
      <c r="E10" s="69">
        <v>1036.2</v>
      </c>
      <c r="F10" s="72">
        <f aca="true" t="shared" si="1" ref="F10:F73">IF(C10&gt;0,C10-E10,"")</f>
        <v>289.3</v>
      </c>
    </row>
    <row r="11" spans="1:6" ht="13.5">
      <c r="A11" s="12" t="s">
        <v>2</v>
      </c>
      <c r="B11" s="74">
        <v>120</v>
      </c>
      <c r="C11" s="73">
        <v>121</v>
      </c>
      <c r="D11" s="73">
        <f t="shared" si="0"/>
        <v>100.8</v>
      </c>
      <c r="E11" s="27">
        <v>124.2</v>
      </c>
      <c r="F11" s="77">
        <f t="shared" si="1"/>
        <v>-3.2</v>
      </c>
    </row>
    <row r="12" spans="1:9" ht="13.5">
      <c r="A12" s="12" t="s">
        <v>3</v>
      </c>
      <c r="B12" s="74">
        <v>2.3</v>
      </c>
      <c r="C12" s="73">
        <v>3.4</v>
      </c>
      <c r="D12" s="73">
        <f t="shared" si="0"/>
        <v>147.8</v>
      </c>
      <c r="E12" s="27">
        <v>2.2</v>
      </c>
      <c r="F12" s="77">
        <f t="shared" si="1"/>
        <v>1.2</v>
      </c>
      <c r="I12" s="28"/>
    </row>
    <row r="13" spans="1:6" ht="13.5" hidden="1">
      <c r="A13" s="12" t="s">
        <v>4</v>
      </c>
      <c r="B13" s="74"/>
      <c r="C13" s="73"/>
      <c r="D13" s="69">
        <f t="shared" si="0"/>
      </c>
      <c r="E13" s="73"/>
      <c r="F13" s="72">
        <f t="shared" si="1"/>
      </c>
    </row>
    <row r="14" spans="1:6" ht="13.5">
      <c r="A14" s="12" t="s">
        <v>5</v>
      </c>
      <c r="B14" s="74">
        <v>382.2</v>
      </c>
      <c r="C14" s="73">
        <v>394.9</v>
      </c>
      <c r="D14" s="73">
        <f t="shared" si="0"/>
        <v>103.3</v>
      </c>
      <c r="E14" s="73">
        <v>319.4</v>
      </c>
      <c r="F14" s="77">
        <f t="shared" si="1"/>
        <v>75.5</v>
      </c>
    </row>
    <row r="15" spans="1:6" ht="13.5" hidden="1">
      <c r="A15" s="12" t="s">
        <v>6</v>
      </c>
      <c r="B15" s="74"/>
      <c r="C15" s="73"/>
      <c r="D15" s="69">
        <f t="shared" si="0"/>
      </c>
      <c r="E15" s="73"/>
      <c r="F15" s="72">
        <f t="shared" si="1"/>
      </c>
    </row>
    <row r="16" spans="1:6" ht="13.5">
      <c r="A16" s="12" t="s">
        <v>7</v>
      </c>
      <c r="B16" s="74">
        <v>0.7</v>
      </c>
      <c r="C16" s="73">
        <v>0.3</v>
      </c>
      <c r="D16" s="27">
        <f t="shared" si="0"/>
        <v>42.9</v>
      </c>
      <c r="E16" s="27">
        <v>0.2</v>
      </c>
      <c r="F16" s="77">
        <f t="shared" si="1"/>
        <v>0.1</v>
      </c>
    </row>
    <row r="17" spans="1:6" ht="13.5" hidden="1">
      <c r="A17" s="12" t="s">
        <v>8</v>
      </c>
      <c r="B17" s="74"/>
      <c r="C17" s="73"/>
      <c r="D17" s="69">
        <f t="shared" si="0"/>
      </c>
      <c r="E17" s="73"/>
      <c r="F17" s="72">
        <f t="shared" si="1"/>
      </c>
    </row>
    <row r="18" spans="1:6" ht="13.5">
      <c r="A18" s="12" t="s">
        <v>9</v>
      </c>
      <c r="B18" s="74">
        <v>130</v>
      </c>
      <c r="C18" s="73">
        <v>142</v>
      </c>
      <c r="D18" s="73">
        <f t="shared" si="0"/>
        <v>109.2</v>
      </c>
      <c r="E18" s="27">
        <v>124</v>
      </c>
      <c r="F18" s="77">
        <f t="shared" si="1"/>
        <v>18</v>
      </c>
    </row>
    <row r="19" spans="1:6" ht="13.5">
      <c r="A19" s="12" t="s">
        <v>10</v>
      </c>
      <c r="B19" s="74">
        <v>150</v>
      </c>
      <c r="C19" s="73">
        <v>172</v>
      </c>
      <c r="D19" s="73">
        <f t="shared" si="0"/>
        <v>114.7</v>
      </c>
      <c r="E19" s="27">
        <v>137.9</v>
      </c>
      <c r="F19" s="77">
        <f t="shared" si="1"/>
        <v>34.1</v>
      </c>
    </row>
    <row r="20" spans="1:6" ht="13.5" hidden="1">
      <c r="A20" s="12" t="s">
        <v>59</v>
      </c>
      <c r="B20" s="74">
        <v>0.1</v>
      </c>
      <c r="C20" s="73"/>
      <c r="D20" s="69">
        <f t="shared" si="0"/>
      </c>
      <c r="E20" s="73"/>
      <c r="F20" s="72">
        <f t="shared" si="1"/>
      </c>
    </row>
    <row r="21" spans="1:6" ht="13.5">
      <c r="A21" s="12" t="s">
        <v>11</v>
      </c>
      <c r="B21" s="74">
        <v>40.5</v>
      </c>
      <c r="C21" s="73">
        <v>67.8</v>
      </c>
      <c r="D21" s="73">
        <f t="shared" si="0"/>
        <v>167.4</v>
      </c>
      <c r="E21" s="27">
        <v>48.55</v>
      </c>
      <c r="F21" s="77">
        <f t="shared" si="1"/>
        <v>19.3</v>
      </c>
    </row>
    <row r="22" spans="1:6" ht="13.5">
      <c r="A22" s="12" t="s">
        <v>12</v>
      </c>
      <c r="B22" s="74">
        <v>35</v>
      </c>
      <c r="C22" s="73">
        <v>46.2</v>
      </c>
      <c r="D22" s="73">
        <f t="shared" si="0"/>
        <v>132</v>
      </c>
      <c r="E22" s="27">
        <v>28.1</v>
      </c>
      <c r="F22" s="77">
        <f t="shared" si="1"/>
        <v>18.1</v>
      </c>
    </row>
    <row r="23" spans="1:6" ht="13.5" hidden="1">
      <c r="A23" s="12" t="s">
        <v>13</v>
      </c>
      <c r="B23" s="74"/>
      <c r="C23" s="73"/>
      <c r="D23" s="69">
        <f t="shared" si="0"/>
      </c>
      <c r="E23" s="73"/>
      <c r="F23" s="72">
        <f t="shared" si="1"/>
      </c>
    </row>
    <row r="24" spans="1:6" ht="13.5">
      <c r="A24" s="12" t="s">
        <v>14</v>
      </c>
      <c r="B24" s="74">
        <v>368.7</v>
      </c>
      <c r="C24" s="73">
        <v>366.5</v>
      </c>
      <c r="D24" s="73">
        <f t="shared" si="0"/>
        <v>99.4</v>
      </c>
      <c r="E24" s="27">
        <v>238.7</v>
      </c>
      <c r="F24" s="77">
        <f t="shared" si="1"/>
        <v>127.8</v>
      </c>
    </row>
    <row r="25" spans="1:6" ht="13.5" hidden="1">
      <c r="A25" s="12" t="s">
        <v>15</v>
      </c>
      <c r="B25" s="74"/>
      <c r="C25" s="73"/>
      <c r="D25" s="69">
        <f t="shared" si="0"/>
      </c>
      <c r="E25" s="73"/>
      <c r="F25" s="72">
        <f t="shared" si="1"/>
      </c>
    </row>
    <row r="26" spans="1:6" ht="13.5">
      <c r="A26" s="12" t="s">
        <v>16</v>
      </c>
      <c r="B26" s="74">
        <v>15</v>
      </c>
      <c r="C26" s="73">
        <v>11.4</v>
      </c>
      <c r="D26" s="73">
        <f t="shared" si="0"/>
        <v>76</v>
      </c>
      <c r="E26" s="27">
        <v>12.9</v>
      </c>
      <c r="F26" s="77">
        <f t="shared" si="1"/>
        <v>-1.5</v>
      </c>
    </row>
    <row r="27" spans="1:6" ht="13.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74"/>
      <c r="C28" s="73"/>
      <c r="D28" s="69">
        <f t="shared" si="0"/>
      </c>
      <c r="E28" s="73"/>
      <c r="F28" s="72"/>
    </row>
    <row r="29" spans="1:6" ht="13.5" hidden="1">
      <c r="A29" s="11" t="s">
        <v>18</v>
      </c>
      <c r="B29" s="70">
        <v>0</v>
      </c>
      <c r="C29" s="69">
        <f>SUM(C30:C39)-C33</f>
        <v>0</v>
      </c>
      <c r="D29" s="69">
        <f t="shared" si="0"/>
      </c>
      <c r="E29" s="69"/>
      <c r="F29" s="72">
        <f t="shared" si="1"/>
      </c>
    </row>
    <row r="30" spans="1:6" ht="13.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3.5" hidden="1">
      <c r="A35" s="12" t="s">
        <v>62</v>
      </c>
      <c r="B35" s="74"/>
      <c r="C35" s="73">
        <v>0</v>
      </c>
      <c r="D35" s="69">
        <f t="shared" si="0"/>
      </c>
      <c r="E35" s="73"/>
      <c r="F35" s="72">
        <f t="shared" si="1"/>
      </c>
    </row>
    <row r="36" spans="1:6" ht="13.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3.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3.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3.5">
      <c r="A40" s="11" t="s">
        <v>63</v>
      </c>
      <c r="B40" s="70">
        <v>1759.2</v>
      </c>
      <c r="C40" s="69">
        <f>SUM(C41:C47)</f>
        <v>1199.6</v>
      </c>
      <c r="D40" s="69">
        <f t="shared" si="0"/>
        <v>68.2</v>
      </c>
      <c r="E40" s="69">
        <f>SUM(E41:E48)</f>
        <v>1230</v>
      </c>
      <c r="F40" s="72">
        <f t="shared" si="1"/>
        <v>-30.4</v>
      </c>
    </row>
    <row r="41" spans="1:6" ht="13.5">
      <c r="A41" s="12" t="s">
        <v>64</v>
      </c>
      <c r="B41" s="74">
        <v>58.4</v>
      </c>
      <c r="C41" s="73">
        <v>45.7</v>
      </c>
      <c r="D41" s="73">
        <f t="shared" si="0"/>
        <v>78.3</v>
      </c>
      <c r="E41" s="73">
        <v>57.5</v>
      </c>
      <c r="F41" s="75">
        <f t="shared" si="1"/>
        <v>-11.8</v>
      </c>
    </row>
    <row r="42" spans="1:6" ht="13.5">
      <c r="A42" s="12" t="s">
        <v>67</v>
      </c>
      <c r="B42" s="74">
        <v>3.6</v>
      </c>
      <c r="C42" s="73">
        <v>4.8</v>
      </c>
      <c r="D42" s="73">
        <f t="shared" si="0"/>
        <v>133.3</v>
      </c>
      <c r="E42" s="73">
        <v>1.5</v>
      </c>
      <c r="F42" s="75">
        <f t="shared" si="1"/>
        <v>3.3</v>
      </c>
    </row>
    <row r="43" spans="1:6" ht="13.5">
      <c r="A43" s="12" t="s">
        <v>96</v>
      </c>
      <c r="B43" s="74">
        <v>66.2</v>
      </c>
      <c r="C43" s="73">
        <v>111.1</v>
      </c>
      <c r="D43" s="73">
        <f t="shared" si="0"/>
        <v>167.8</v>
      </c>
      <c r="E43" s="17">
        <v>101.9</v>
      </c>
      <c r="F43" s="75">
        <f t="shared" si="1"/>
        <v>9.2</v>
      </c>
    </row>
    <row r="44" spans="1:6" ht="13.5">
      <c r="A44" s="12" t="s">
        <v>26</v>
      </c>
      <c r="B44" s="78">
        <v>428</v>
      </c>
      <c r="C44" s="73">
        <v>404.9</v>
      </c>
      <c r="D44" s="73">
        <f t="shared" si="0"/>
        <v>94.6</v>
      </c>
      <c r="E44" s="73">
        <v>421.7</v>
      </c>
      <c r="F44" s="75">
        <f t="shared" si="1"/>
        <v>-16.8</v>
      </c>
    </row>
    <row r="45" spans="1:6" ht="13.5" hidden="1">
      <c r="A45" s="12" t="s">
        <v>28</v>
      </c>
      <c r="B45" s="74"/>
      <c r="C45" s="73"/>
      <c r="D45" s="73">
        <f t="shared" si="0"/>
      </c>
      <c r="E45" s="73"/>
      <c r="F45" s="75">
        <f t="shared" si="1"/>
      </c>
    </row>
    <row r="46" spans="1:6" s="7" customFormat="1" ht="13.5">
      <c r="A46" s="12" t="s">
        <v>29</v>
      </c>
      <c r="B46" s="74">
        <v>590</v>
      </c>
      <c r="C46" s="73">
        <v>212.4</v>
      </c>
      <c r="D46" s="73">
        <f t="shared" si="0"/>
        <v>36</v>
      </c>
      <c r="E46" s="73">
        <v>253.7</v>
      </c>
      <c r="F46" s="75">
        <f t="shared" si="1"/>
        <v>-41.3</v>
      </c>
    </row>
    <row r="47" spans="1:6" ht="13.5">
      <c r="A47" s="12" t="s">
        <v>30</v>
      </c>
      <c r="B47" s="74">
        <v>613</v>
      </c>
      <c r="C47" s="73">
        <v>420.7</v>
      </c>
      <c r="D47" s="73">
        <f t="shared" si="0"/>
        <v>68.6</v>
      </c>
      <c r="E47" s="73">
        <v>393.7</v>
      </c>
      <c r="F47" s="75">
        <f t="shared" si="1"/>
        <v>27</v>
      </c>
    </row>
    <row r="48" spans="1:21" ht="13.5" hidden="1">
      <c r="A48" s="12" t="s">
        <v>97</v>
      </c>
      <c r="B48" s="74"/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24">
        <v>328.4</v>
      </c>
      <c r="C49" s="26">
        <f>SUM(C50:C56)</f>
        <v>339.1</v>
      </c>
      <c r="D49" s="26">
        <f t="shared" si="0"/>
        <v>103.3</v>
      </c>
      <c r="E49" s="26">
        <v>316.3</v>
      </c>
      <c r="F49" s="79">
        <f t="shared" si="1"/>
        <v>22.8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74">
        <v>9.4</v>
      </c>
      <c r="C50" s="73">
        <v>8.1</v>
      </c>
      <c r="D50" s="73">
        <f t="shared" si="0"/>
        <v>86.2</v>
      </c>
      <c r="E50" s="73">
        <v>7.1</v>
      </c>
      <c r="F50" s="75">
        <f t="shared" si="1"/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66</v>
      </c>
      <c r="B51" s="74">
        <v>6</v>
      </c>
      <c r="C51" s="73">
        <v>8.8</v>
      </c>
      <c r="D51" s="73">
        <f t="shared" si="0"/>
        <v>146.7</v>
      </c>
      <c r="E51" s="73">
        <v>8</v>
      </c>
      <c r="F51" s="75">
        <f t="shared" si="1"/>
        <v>0.8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55</v>
      </c>
      <c r="B52" s="74">
        <v>21.5</v>
      </c>
      <c r="C52" s="73">
        <v>18.1</v>
      </c>
      <c r="D52" s="73">
        <f t="shared" si="0"/>
        <v>84.2</v>
      </c>
      <c r="E52" s="73">
        <v>16.8</v>
      </c>
      <c r="F52" s="75">
        <f t="shared" si="1"/>
        <v>1.3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56</v>
      </c>
      <c r="B53" s="74">
        <v>11.9</v>
      </c>
      <c r="C53" s="73">
        <v>8.9</v>
      </c>
      <c r="D53" s="73">
        <f t="shared" si="0"/>
        <v>74.8</v>
      </c>
      <c r="E53" s="73">
        <v>11.9</v>
      </c>
      <c r="F53" s="75">
        <f t="shared" si="1"/>
        <v>-3</v>
      </c>
    </row>
    <row r="54" spans="1:6" s="7" customFormat="1" ht="13.5">
      <c r="A54" s="12" t="s">
        <v>68</v>
      </c>
      <c r="B54" s="74">
        <v>3.2</v>
      </c>
      <c r="C54" s="73">
        <v>3.3</v>
      </c>
      <c r="D54" s="73">
        <f t="shared" si="0"/>
        <v>103.1</v>
      </c>
      <c r="E54" s="73">
        <v>2.6</v>
      </c>
      <c r="F54" s="75">
        <f t="shared" si="1"/>
        <v>0.7</v>
      </c>
    </row>
    <row r="55" spans="1:6" ht="13.5">
      <c r="A55" s="12" t="s">
        <v>69</v>
      </c>
      <c r="B55" s="74">
        <v>10</v>
      </c>
      <c r="C55" s="73">
        <v>25.5</v>
      </c>
      <c r="D55" s="73">
        <f t="shared" si="0"/>
        <v>255</v>
      </c>
      <c r="E55" s="73">
        <v>16.9</v>
      </c>
      <c r="F55" s="75">
        <f t="shared" si="1"/>
        <v>8.6</v>
      </c>
    </row>
    <row r="56" spans="1:6" ht="13.5">
      <c r="A56" s="86" t="s">
        <v>27</v>
      </c>
      <c r="B56" s="74">
        <v>266.4</v>
      </c>
      <c r="C56" s="73">
        <v>266.4</v>
      </c>
      <c r="D56" s="73">
        <f t="shared" si="0"/>
        <v>100</v>
      </c>
      <c r="E56" s="73">
        <v>253</v>
      </c>
      <c r="F56" s="75">
        <f t="shared" si="1"/>
        <v>13.4</v>
      </c>
    </row>
    <row r="57" spans="1:6" ht="13.5">
      <c r="A57" s="11" t="s">
        <v>31</v>
      </c>
      <c r="B57" s="97">
        <v>3148</v>
      </c>
      <c r="C57" s="26">
        <f>SUM(C58:C71)</f>
        <v>2791.1</v>
      </c>
      <c r="D57" s="26">
        <f t="shared" si="0"/>
        <v>88.7</v>
      </c>
      <c r="E57" s="26">
        <v>2729.5</v>
      </c>
      <c r="F57" s="16">
        <f t="shared" si="1"/>
        <v>61.6</v>
      </c>
    </row>
    <row r="58" spans="1:6" ht="13.5">
      <c r="A58" s="12" t="s">
        <v>70</v>
      </c>
      <c r="B58" s="98">
        <v>203</v>
      </c>
      <c r="C58" s="27">
        <v>217.6</v>
      </c>
      <c r="D58" s="27">
        <f t="shared" si="0"/>
        <v>107.2</v>
      </c>
      <c r="E58" s="27">
        <v>200.8</v>
      </c>
      <c r="F58" s="18">
        <f t="shared" si="1"/>
        <v>16.8</v>
      </c>
    </row>
    <row r="59" spans="1:6" ht="13.5" hidden="1">
      <c r="A59" s="12" t="s">
        <v>71</v>
      </c>
      <c r="B59" s="98"/>
      <c r="C59" s="27"/>
      <c r="D59" s="27">
        <f t="shared" si="0"/>
      </c>
      <c r="E59" s="27"/>
      <c r="F59" s="18">
        <f t="shared" si="1"/>
      </c>
    </row>
    <row r="60" spans="1:6" ht="13.5">
      <c r="A60" s="12" t="s">
        <v>72</v>
      </c>
      <c r="B60" s="98">
        <v>2.4</v>
      </c>
      <c r="C60" s="27">
        <v>3.5</v>
      </c>
      <c r="D60" s="27">
        <f t="shared" si="0"/>
        <v>145.8</v>
      </c>
      <c r="E60" s="27">
        <v>3.9</v>
      </c>
      <c r="F60" s="18">
        <f t="shared" si="1"/>
        <v>-0.4</v>
      </c>
    </row>
    <row r="61" spans="1:6" ht="13.5">
      <c r="A61" s="12" t="s">
        <v>73</v>
      </c>
      <c r="B61" s="98">
        <v>120</v>
      </c>
      <c r="C61" s="27">
        <v>140.8</v>
      </c>
      <c r="D61" s="27">
        <f t="shared" si="0"/>
        <v>117.3</v>
      </c>
      <c r="E61" s="27">
        <v>104.4</v>
      </c>
      <c r="F61" s="18">
        <f t="shared" si="1"/>
        <v>36.4</v>
      </c>
    </row>
    <row r="62" spans="1:6" ht="13.5" hidden="1">
      <c r="A62" s="12" t="s">
        <v>57</v>
      </c>
      <c r="B62" s="98"/>
      <c r="C62" s="27"/>
      <c r="D62" s="27">
        <f t="shared" si="0"/>
      </c>
      <c r="E62" s="27"/>
      <c r="F62" s="18">
        <f t="shared" si="1"/>
      </c>
    </row>
    <row r="63" spans="1:6" ht="13.5">
      <c r="A63" s="12" t="s">
        <v>58</v>
      </c>
      <c r="B63" s="98">
        <v>6.6</v>
      </c>
      <c r="C63" s="27">
        <v>4.5</v>
      </c>
      <c r="D63" s="27">
        <f t="shared" si="0"/>
        <v>68.2</v>
      </c>
      <c r="E63" s="27">
        <v>5.8</v>
      </c>
      <c r="F63" s="18">
        <f t="shared" si="1"/>
        <v>-1.3</v>
      </c>
    </row>
    <row r="64" spans="1:6" ht="13.5" hidden="1">
      <c r="A64" s="12" t="s">
        <v>93</v>
      </c>
      <c r="B64" s="98"/>
      <c r="C64" s="27"/>
      <c r="D64" s="27">
        <f t="shared" si="0"/>
      </c>
      <c r="E64" s="27"/>
      <c r="F64" s="18">
        <f t="shared" si="1"/>
      </c>
    </row>
    <row r="65" spans="1:6" ht="13.5" hidden="1">
      <c r="A65" s="12" t="s">
        <v>32</v>
      </c>
      <c r="B65" s="98"/>
      <c r="C65" s="27"/>
      <c r="D65" s="27">
        <f t="shared" si="0"/>
      </c>
      <c r="E65" s="27"/>
      <c r="F65" s="18">
        <f t="shared" si="1"/>
      </c>
    </row>
    <row r="66" spans="1:6" ht="13.5">
      <c r="A66" s="12" t="s">
        <v>74</v>
      </c>
      <c r="B66" s="98">
        <v>10.1</v>
      </c>
      <c r="C66" s="27">
        <v>14.7</v>
      </c>
      <c r="D66" s="27">
        <f t="shared" si="0"/>
        <v>145.5</v>
      </c>
      <c r="E66" s="27">
        <v>8.6</v>
      </c>
      <c r="F66" s="18">
        <f t="shared" si="1"/>
        <v>6.1</v>
      </c>
    </row>
    <row r="67" spans="1:6" ht="13.5">
      <c r="A67" s="12" t="s">
        <v>33</v>
      </c>
      <c r="B67" s="98">
        <v>703.4</v>
      </c>
      <c r="C67" s="27">
        <v>685.6</v>
      </c>
      <c r="D67" s="27">
        <f t="shared" si="0"/>
        <v>97.5</v>
      </c>
      <c r="E67" s="27">
        <v>551.4</v>
      </c>
      <c r="F67" s="18">
        <f t="shared" si="1"/>
        <v>134.2</v>
      </c>
    </row>
    <row r="68" spans="1:6" ht="13.5">
      <c r="A68" s="12" t="s">
        <v>34</v>
      </c>
      <c r="B68" s="98">
        <v>240.9</v>
      </c>
      <c r="C68" s="27">
        <v>240.9</v>
      </c>
      <c r="D68" s="27">
        <f t="shared" si="0"/>
        <v>100</v>
      </c>
      <c r="E68" s="27">
        <v>203.7</v>
      </c>
      <c r="F68" s="18">
        <f t="shared" si="1"/>
        <v>37.2</v>
      </c>
    </row>
    <row r="69" spans="1:6" ht="13.5">
      <c r="A69" s="12" t="s">
        <v>35</v>
      </c>
      <c r="B69" s="98">
        <v>560</v>
      </c>
      <c r="C69" s="27">
        <v>543.7</v>
      </c>
      <c r="D69" s="27">
        <f t="shared" si="0"/>
        <v>97.1</v>
      </c>
      <c r="E69" s="27">
        <v>495</v>
      </c>
      <c r="F69" s="18">
        <f t="shared" si="1"/>
        <v>48.7</v>
      </c>
    </row>
    <row r="70" spans="1:6" s="7" customFormat="1" ht="13.5">
      <c r="A70" s="12" t="s">
        <v>36</v>
      </c>
      <c r="B70" s="98">
        <v>1071.2</v>
      </c>
      <c r="C70" s="27">
        <v>722.6</v>
      </c>
      <c r="D70" s="27">
        <f t="shared" si="0"/>
        <v>67.5</v>
      </c>
      <c r="E70" s="27">
        <v>933.1</v>
      </c>
      <c r="F70" s="18">
        <f t="shared" si="1"/>
        <v>-210.5</v>
      </c>
    </row>
    <row r="71" spans="1:6" ht="13.5">
      <c r="A71" s="12" t="s">
        <v>37</v>
      </c>
      <c r="B71" s="98">
        <v>230.4</v>
      </c>
      <c r="C71" s="27">
        <v>217.2</v>
      </c>
      <c r="D71" s="27">
        <f t="shared" si="0"/>
        <v>94.3</v>
      </c>
      <c r="E71" s="27">
        <v>222.8</v>
      </c>
      <c r="F71" s="18">
        <f t="shared" si="1"/>
        <v>-5.6</v>
      </c>
    </row>
    <row r="72" spans="1:9" ht="13.5">
      <c r="A72" s="11" t="s">
        <v>75</v>
      </c>
      <c r="B72" s="97">
        <v>100.8</v>
      </c>
      <c r="C72" s="26">
        <f>SUM(C73:C78)</f>
        <v>71.4</v>
      </c>
      <c r="D72" s="26">
        <f t="shared" si="0"/>
        <v>70.8</v>
      </c>
      <c r="E72" s="26">
        <v>79.1</v>
      </c>
      <c r="F72" s="16">
        <f t="shared" si="1"/>
        <v>-7.7</v>
      </c>
      <c r="I72" s="26"/>
    </row>
    <row r="73" spans="1:6" ht="13.5">
      <c r="A73" s="12" t="s">
        <v>76</v>
      </c>
      <c r="B73" s="98">
        <v>36.33</v>
      </c>
      <c r="C73" s="27">
        <v>23.3</v>
      </c>
      <c r="D73" s="27">
        <f t="shared" si="0"/>
        <v>64.1</v>
      </c>
      <c r="E73" s="27">
        <v>30.3</v>
      </c>
      <c r="F73" s="18">
        <f t="shared" si="1"/>
        <v>-7</v>
      </c>
    </row>
    <row r="74" spans="1:6" ht="13.5" hidden="1">
      <c r="A74" s="12" t="s">
        <v>38</v>
      </c>
      <c r="B74" s="106"/>
      <c r="C74" s="27"/>
      <c r="D74" s="17">
        <f aca="true" t="shared" si="2" ref="D74:D106">IF(C74&gt;0,C74/B74*100,"")</f>
      </c>
      <c r="E74" s="27"/>
      <c r="F74" s="18">
        <f aca="true" t="shared" si="3" ref="F74:F104">IF(C74&gt;0,C74-E74,"")</f>
      </c>
    </row>
    <row r="75" spans="1:6" ht="13.5" hidden="1">
      <c r="A75" s="12" t="s">
        <v>39</v>
      </c>
      <c r="B75" s="106"/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12" t="s">
        <v>77</v>
      </c>
      <c r="B76" s="106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12" t="s">
        <v>78</v>
      </c>
      <c r="B77" s="107"/>
      <c r="C77" s="26"/>
      <c r="D77" s="17">
        <f t="shared" si="2"/>
      </c>
      <c r="E77" s="26"/>
      <c r="F77" s="16">
        <f t="shared" si="3"/>
      </c>
    </row>
    <row r="78" spans="1:6" ht="13.5">
      <c r="A78" s="12" t="s">
        <v>40</v>
      </c>
      <c r="B78" s="98">
        <v>64.5</v>
      </c>
      <c r="C78" s="27">
        <v>48.1</v>
      </c>
      <c r="D78" s="27">
        <f t="shared" si="2"/>
        <v>74.6</v>
      </c>
      <c r="E78" s="27">
        <v>48.8</v>
      </c>
      <c r="F78" s="18">
        <f t="shared" si="3"/>
        <v>-0.7</v>
      </c>
    </row>
    <row r="79" spans="1:6" ht="13.5">
      <c r="A79" s="11" t="s">
        <v>79</v>
      </c>
      <c r="B79" s="97">
        <v>590.5</v>
      </c>
      <c r="C79" s="26">
        <f>SUM(C80:C95)</f>
        <v>640.4</v>
      </c>
      <c r="D79" s="26">
        <f t="shared" si="2"/>
        <v>108.5</v>
      </c>
      <c r="E79" s="26">
        <v>603.5</v>
      </c>
      <c r="F79" s="16">
        <f t="shared" si="3"/>
        <v>36.9</v>
      </c>
    </row>
    <row r="80" spans="1:6" ht="13.5" hidden="1">
      <c r="A80" s="12" t="s">
        <v>80</v>
      </c>
      <c r="B80" s="98"/>
      <c r="C80" s="27"/>
      <c r="D80" s="17">
        <f t="shared" si="2"/>
      </c>
      <c r="E80" s="27"/>
      <c r="F80" s="16">
        <f t="shared" si="3"/>
      </c>
    </row>
    <row r="81" spans="1:6" ht="13.5" hidden="1">
      <c r="A81" s="12" t="s">
        <v>81</v>
      </c>
      <c r="B81" s="98"/>
      <c r="C81" s="27"/>
      <c r="D81" s="17">
        <f t="shared" si="2"/>
      </c>
      <c r="E81" s="27"/>
      <c r="F81" s="16">
        <f t="shared" si="3"/>
      </c>
    </row>
    <row r="82" spans="1:6" ht="13.5" hidden="1">
      <c r="A82" s="12" t="s">
        <v>82</v>
      </c>
      <c r="B82" s="98"/>
      <c r="C82" s="27"/>
      <c r="D82" s="17">
        <f t="shared" si="2"/>
      </c>
      <c r="E82" s="27"/>
      <c r="F82" s="16">
        <f t="shared" si="3"/>
      </c>
    </row>
    <row r="83" spans="1:6" ht="13.5">
      <c r="A83" s="12" t="s">
        <v>83</v>
      </c>
      <c r="B83" s="98">
        <v>0.4</v>
      </c>
      <c r="C83" s="27">
        <v>0.5</v>
      </c>
      <c r="D83" s="27">
        <f t="shared" si="2"/>
        <v>125</v>
      </c>
      <c r="E83" s="27">
        <v>0.38</v>
      </c>
      <c r="F83" s="18">
        <f t="shared" si="3"/>
        <v>0.1</v>
      </c>
    </row>
    <row r="84" spans="1:6" ht="13.5">
      <c r="A84" s="12" t="s">
        <v>41</v>
      </c>
      <c r="B84" s="98">
        <v>526</v>
      </c>
      <c r="C84" s="27">
        <v>574.2</v>
      </c>
      <c r="D84" s="27">
        <f t="shared" si="2"/>
        <v>109.2</v>
      </c>
      <c r="E84" s="27">
        <v>550.9</v>
      </c>
      <c r="F84" s="18">
        <f t="shared" si="3"/>
        <v>23.3</v>
      </c>
    </row>
    <row r="85" spans="1:6" ht="13.5">
      <c r="A85" s="52" t="s">
        <v>42</v>
      </c>
      <c r="B85" s="29">
        <v>1.2</v>
      </c>
      <c r="C85" s="27">
        <v>1.5</v>
      </c>
      <c r="D85" s="27">
        <f t="shared" si="2"/>
        <v>125</v>
      </c>
      <c r="E85" s="27">
        <v>0.6</v>
      </c>
      <c r="F85" s="18">
        <f t="shared" si="3"/>
        <v>0.9</v>
      </c>
    </row>
    <row r="86" spans="1:6" ht="13.5" hidden="1">
      <c r="A86" s="12" t="s">
        <v>84</v>
      </c>
      <c r="B86" s="29"/>
      <c r="C86" s="27"/>
      <c r="D86" s="27">
        <f t="shared" si="2"/>
      </c>
      <c r="E86" s="27"/>
      <c r="F86" s="16">
        <f t="shared" si="3"/>
      </c>
    </row>
    <row r="87" spans="1:6" ht="13.5" hidden="1">
      <c r="A87" s="12" t="s">
        <v>85</v>
      </c>
      <c r="B87" s="29"/>
      <c r="C87" s="27"/>
      <c r="D87" s="27">
        <f t="shared" si="2"/>
      </c>
      <c r="E87" s="27"/>
      <c r="F87" s="16">
        <f t="shared" si="3"/>
      </c>
    </row>
    <row r="88" spans="1:6" ht="13.5" hidden="1">
      <c r="A88" s="12" t="s">
        <v>43</v>
      </c>
      <c r="B88" s="29"/>
      <c r="C88" s="27"/>
      <c r="D88" s="27">
        <f t="shared" si="2"/>
      </c>
      <c r="E88" s="27"/>
      <c r="F88" s="16">
        <f t="shared" si="3"/>
      </c>
    </row>
    <row r="89" spans="1:6" ht="13.5" hidden="1">
      <c r="A89" s="12" t="s">
        <v>86</v>
      </c>
      <c r="B89" s="29"/>
      <c r="C89" s="27"/>
      <c r="D89" s="27">
        <f t="shared" si="2"/>
      </c>
      <c r="E89" s="27"/>
      <c r="F89" s="16">
        <f t="shared" si="3"/>
      </c>
    </row>
    <row r="90" spans="1:6" ht="13.5" hidden="1">
      <c r="A90" s="12" t="s">
        <v>44</v>
      </c>
      <c r="B90" s="29"/>
      <c r="C90" s="27"/>
      <c r="D90" s="27">
        <f t="shared" si="2"/>
      </c>
      <c r="E90" s="27"/>
      <c r="F90" s="16">
        <f t="shared" si="3"/>
      </c>
    </row>
    <row r="91" spans="1:6" ht="13.5">
      <c r="A91" s="12" t="s">
        <v>45</v>
      </c>
      <c r="B91" s="29">
        <v>11.5</v>
      </c>
      <c r="C91" s="27">
        <v>12.7</v>
      </c>
      <c r="D91" s="27">
        <f t="shared" si="2"/>
        <v>110.4</v>
      </c>
      <c r="E91" s="27">
        <v>10.9</v>
      </c>
      <c r="F91" s="18">
        <f t="shared" si="3"/>
        <v>1.8</v>
      </c>
    </row>
    <row r="92" spans="1:6" ht="13.5">
      <c r="A92" s="156" t="s">
        <v>46</v>
      </c>
      <c r="B92" s="109">
        <v>51.4</v>
      </c>
      <c r="C92" s="31">
        <v>51.5</v>
      </c>
      <c r="D92" s="31">
        <f t="shared" si="2"/>
        <v>100.2</v>
      </c>
      <c r="E92" s="31">
        <v>40.7</v>
      </c>
      <c r="F92" s="108">
        <f t="shared" si="3"/>
        <v>10.8</v>
      </c>
    </row>
    <row r="93" spans="1:6" s="7" customFormat="1" ht="13.5" hidden="1">
      <c r="A93" s="153" t="s">
        <v>47</v>
      </c>
      <c r="B93" s="158"/>
      <c r="C93" s="32"/>
      <c r="D93" s="33">
        <f t="shared" si="2"/>
      </c>
      <c r="E93" s="32"/>
      <c r="F93" s="155">
        <f t="shared" si="3"/>
      </c>
    </row>
    <row r="94" spans="1:6" ht="13.5" hidden="1">
      <c r="A94" s="12" t="s">
        <v>107</v>
      </c>
      <c r="B94" s="29"/>
      <c r="C94" s="27"/>
      <c r="D94" s="17">
        <f t="shared" si="2"/>
      </c>
      <c r="E94" s="27"/>
      <c r="F94" s="16">
        <f t="shared" si="3"/>
      </c>
    </row>
    <row r="95" spans="1:6" ht="13.5" hidden="1">
      <c r="A95" s="12" t="s">
        <v>87</v>
      </c>
      <c r="B95" s="29"/>
      <c r="C95" s="27"/>
      <c r="D95" s="17">
        <f t="shared" si="2"/>
      </c>
      <c r="E95" s="27"/>
      <c r="F95" s="16">
        <f t="shared" si="3"/>
      </c>
    </row>
    <row r="96" spans="1:6" s="7" customFormat="1" ht="13.5" hidden="1">
      <c r="A96" s="11" t="s">
        <v>48</v>
      </c>
      <c r="B96" s="42">
        <v>0</v>
      </c>
      <c r="C96" s="26"/>
      <c r="D96" s="17">
        <f t="shared" si="2"/>
      </c>
      <c r="E96" s="26"/>
      <c r="F96" s="16">
        <f t="shared" si="3"/>
      </c>
    </row>
    <row r="97" spans="1:6" ht="13.5" hidden="1">
      <c r="A97" s="12" t="s">
        <v>88</v>
      </c>
      <c r="B97" s="29"/>
      <c r="C97" s="27"/>
      <c r="D97" s="17">
        <f t="shared" si="2"/>
      </c>
      <c r="E97" s="27"/>
      <c r="F97" s="16">
        <f t="shared" si="3"/>
      </c>
    </row>
    <row r="98" spans="1:6" ht="13.5" hidden="1">
      <c r="A98" s="12" t="s">
        <v>49</v>
      </c>
      <c r="B98" s="29"/>
      <c r="C98" s="27"/>
      <c r="D98" s="17">
        <f t="shared" si="2"/>
      </c>
      <c r="E98" s="27"/>
      <c r="F98" s="16">
        <f t="shared" si="3"/>
      </c>
    </row>
    <row r="99" spans="1:6" ht="13.5" hidden="1">
      <c r="A99" s="12" t="s">
        <v>50</v>
      </c>
      <c r="B99" s="29"/>
      <c r="C99" s="27"/>
      <c r="D99" s="17">
        <f t="shared" si="2"/>
      </c>
      <c r="E99" s="27"/>
      <c r="F99" s="16">
        <f t="shared" si="3"/>
      </c>
    </row>
    <row r="100" spans="1:6" ht="13.5" hidden="1">
      <c r="A100" s="12" t="s">
        <v>51</v>
      </c>
      <c r="B100" s="29"/>
      <c r="C100" s="27"/>
      <c r="D100" s="17">
        <f t="shared" si="2"/>
      </c>
      <c r="E100" s="27"/>
      <c r="F100" s="16">
        <f t="shared" si="3"/>
      </c>
    </row>
    <row r="101" spans="1:6" ht="13.5" hidden="1">
      <c r="A101" s="12" t="s">
        <v>52</v>
      </c>
      <c r="B101" s="29"/>
      <c r="C101" s="27"/>
      <c r="D101" s="17">
        <f t="shared" si="2"/>
      </c>
      <c r="E101" s="27"/>
      <c r="F101" s="16">
        <f t="shared" si="3"/>
      </c>
    </row>
    <row r="102" spans="1:6" ht="13.5" hidden="1">
      <c r="A102" s="12" t="s">
        <v>89</v>
      </c>
      <c r="B102" s="29"/>
      <c r="C102" s="27"/>
      <c r="D102" s="17">
        <f t="shared" si="2"/>
      </c>
      <c r="E102" s="27"/>
      <c r="F102" s="16">
        <f t="shared" si="3"/>
      </c>
    </row>
    <row r="103" spans="1:6" ht="13.5" hidden="1">
      <c r="A103" s="12" t="s">
        <v>53</v>
      </c>
      <c r="B103" s="29"/>
      <c r="C103" s="27"/>
      <c r="D103" s="17">
        <f t="shared" si="2"/>
      </c>
      <c r="E103" s="27"/>
      <c r="F103" s="16">
        <f t="shared" si="3"/>
      </c>
    </row>
    <row r="104" spans="1:6" ht="13.5" hidden="1">
      <c r="A104" s="12" t="s">
        <v>54</v>
      </c>
      <c r="B104" s="29"/>
      <c r="C104" s="36"/>
      <c r="D104" s="17">
        <f t="shared" si="2"/>
      </c>
      <c r="E104" s="17"/>
      <c r="F104" s="16">
        <f t="shared" si="3"/>
      </c>
    </row>
    <row r="105" spans="1:5" ht="13.5" hidden="1">
      <c r="A105" s="5" t="s">
        <v>90</v>
      </c>
      <c r="B105" s="5"/>
      <c r="D105" s="17">
        <f t="shared" si="2"/>
      </c>
      <c r="E105" s="20"/>
    </row>
    <row r="106" spans="1:5" ht="13.5" hidden="1">
      <c r="A106" s="5" t="s">
        <v>91</v>
      </c>
      <c r="B106" s="5"/>
      <c r="D106" s="17">
        <f t="shared" si="2"/>
      </c>
      <c r="E106" s="20"/>
    </row>
    <row r="107" spans="1:5" ht="13.5">
      <c r="A107" s="5"/>
      <c r="B107" s="5"/>
      <c r="E107" s="20"/>
    </row>
    <row r="108" spans="1:5" ht="13.5">
      <c r="A108" s="5"/>
      <c r="B108" s="5"/>
      <c r="C108" s="5"/>
      <c r="D108" s="5"/>
      <c r="E108" s="20"/>
    </row>
    <row r="109" spans="1:5" ht="15">
      <c r="A109" s="5"/>
      <c r="B109" s="5"/>
      <c r="C109" s="132"/>
      <c r="D109" s="5"/>
      <c r="E109" s="20"/>
    </row>
    <row r="110" spans="1:5" ht="13.5">
      <c r="A110" s="5"/>
      <c r="B110" s="5"/>
      <c r="C110" s="5"/>
      <c r="D110" s="5"/>
      <c r="E110" s="20"/>
    </row>
    <row r="111" spans="1:5" ht="13.5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5" ht="15">
      <c r="A180" s="5"/>
      <c r="B180" s="5"/>
      <c r="C180" s="114">
        <v>1.6</v>
      </c>
      <c r="E180" s="20"/>
    </row>
    <row r="181" spans="1:2" ht="13.5">
      <c r="A181" s="46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5" ht="13.5">
      <c r="A246" s="5"/>
      <c r="B246" s="5"/>
      <c r="E246" s="20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  <row r="1093" spans="1:2" ht="13.5">
      <c r="A1093" s="5"/>
      <c r="B1093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5:D46 D74 D15:D17 D20 D13 D23 D25 D27:D38 D48">
    <cfRule type="cellIs" priority="2" dxfId="17" operator="greaterThan" stopIfTrue="1">
      <formula>60</formula>
    </cfRule>
  </conditionalFormatting>
  <conditionalFormatting sqref="D75:D77 D80:D82 D93:D106">
    <cfRule type="cellIs" priority="1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9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21" sqref="H21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128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4" t="s">
        <v>100</v>
      </c>
      <c r="D6" s="175"/>
      <c r="E6" s="175"/>
      <c r="F6" s="176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87">
        <v>879.8</v>
      </c>
      <c r="C9" s="66">
        <f>C10+C29+C40+C49+C57+C72+C79+C96</f>
        <v>752.8</v>
      </c>
      <c r="D9" s="66">
        <f>IF(C9&gt;0,C9/B9*100,"")</f>
        <v>85.6</v>
      </c>
      <c r="E9" s="66">
        <v>746.2</v>
      </c>
      <c r="F9" s="68">
        <f>IF(C9&gt;0,C9-E9,"")</f>
        <v>6.6</v>
      </c>
    </row>
    <row r="10" spans="1:6" s="7" customFormat="1" ht="13.5">
      <c r="A10" s="11" t="s">
        <v>1</v>
      </c>
      <c r="B10" s="88">
        <v>257.3</v>
      </c>
      <c r="C10" s="69">
        <f>SUM(C11:C27)</f>
        <v>235.3</v>
      </c>
      <c r="D10" s="69">
        <f aca="true" t="shared" si="0" ref="D10:D73">IF(C10&gt;0,C10/B10*100,"")</f>
        <v>91.4</v>
      </c>
      <c r="E10" s="69">
        <v>199.5</v>
      </c>
      <c r="F10" s="72">
        <f aca="true" t="shared" si="1" ref="F10:F73">IF(C10&gt;0,C10-E10,"")</f>
        <v>35.8</v>
      </c>
    </row>
    <row r="11" spans="1:6" ht="13.5">
      <c r="A11" s="12" t="s">
        <v>2</v>
      </c>
      <c r="B11" s="89">
        <v>5.4</v>
      </c>
      <c r="C11" s="73">
        <v>1.83</v>
      </c>
      <c r="D11" s="27">
        <f t="shared" si="0"/>
        <v>33.9</v>
      </c>
      <c r="E11" s="27">
        <v>4.38</v>
      </c>
      <c r="F11" s="77">
        <f t="shared" si="1"/>
        <v>-2.6</v>
      </c>
    </row>
    <row r="12" spans="1:9" ht="13.5">
      <c r="A12" s="12" t="s">
        <v>3</v>
      </c>
      <c r="B12" s="99">
        <v>11.1</v>
      </c>
      <c r="C12" s="27">
        <v>16.1</v>
      </c>
      <c r="D12" s="27">
        <f t="shared" si="0"/>
        <v>145</v>
      </c>
      <c r="E12" s="27">
        <v>7.3</v>
      </c>
      <c r="F12" s="77">
        <f t="shared" si="1"/>
        <v>8.8</v>
      </c>
      <c r="I12" s="28"/>
    </row>
    <row r="13" spans="1:6" ht="13.5">
      <c r="A13" s="12" t="s">
        <v>4</v>
      </c>
      <c r="B13" s="89">
        <v>3.5</v>
      </c>
      <c r="C13" s="73">
        <v>3.7</v>
      </c>
      <c r="D13" s="73">
        <f t="shared" si="0"/>
        <v>105.7</v>
      </c>
      <c r="E13" s="27">
        <v>3.78</v>
      </c>
      <c r="F13" s="77">
        <f t="shared" si="1"/>
        <v>-0.1</v>
      </c>
    </row>
    <row r="14" spans="1:6" ht="13.5">
      <c r="A14" s="12" t="s">
        <v>5</v>
      </c>
      <c r="B14" s="89">
        <v>2.4</v>
      </c>
      <c r="C14" s="73">
        <v>1</v>
      </c>
      <c r="D14" s="73">
        <f t="shared" si="0"/>
        <v>41.7</v>
      </c>
      <c r="E14" s="27">
        <v>1.8</v>
      </c>
      <c r="F14" s="77">
        <f t="shared" si="1"/>
        <v>-0.8</v>
      </c>
    </row>
    <row r="15" spans="1:6" ht="13.5">
      <c r="A15" s="12" t="s">
        <v>6</v>
      </c>
      <c r="B15" s="89">
        <v>0.6</v>
      </c>
      <c r="C15" s="73">
        <v>0.5</v>
      </c>
      <c r="D15" s="73">
        <f t="shared" si="0"/>
        <v>83.3</v>
      </c>
      <c r="E15" s="27"/>
      <c r="F15" s="77">
        <f t="shared" si="1"/>
        <v>0.5</v>
      </c>
    </row>
    <row r="16" spans="1:6" ht="13.5">
      <c r="A16" s="12" t="s">
        <v>7</v>
      </c>
      <c r="B16" s="89">
        <v>4</v>
      </c>
      <c r="C16" s="73">
        <v>4.1</v>
      </c>
      <c r="D16" s="73">
        <f t="shared" si="0"/>
        <v>102.5</v>
      </c>
      <c r="E16" s="27">
        <v>2.8</v>
      </c>
      <c r="F16" s="77">
        <f t="shared" si="1"/>
        <v>1.3</v>
      </c>
    </row>
    <row r="17" spans="1:6" ht="13.5" hidden="1">
      <c r="A17" s="12" t="s">
        <v>8</v>
      </c>
      <c r="B17" s="89">
        <v>1</v>
      </c>
      <c r="C17" s="73"/>
      <c r="D17" s="69">
        <f t="shared" si="0"/>
      </c>
      <c r="E17" s="73">
        <v>0.6</v>
      </c>
      <c r="F17" s="72">
        <f t="shared" si="1"/>
      </c>
    </row>
    <row r="18" spans="1:6" ht="13.5">
      <c r="A18" s="12" t="s">
        <v>9</v>
      </c>
      <c r="B18" s="89">
        <v>20</v>
      </c>
      <c r="C18" s="73">
        <v>14.5</v>
      </c>
      <c r="D18" s="73">
        <f t="shared" si="0"/>
        <v>72.5</v>
      </c>
      <c r="E18" s="27">
        <v>11.5</v>
      </c>
      <c r="F18" s="77">
        <f t="shared" si="1"/>
        <v>3</v>
      </c>
    </row>
    <row r="19" spans="1:6" ht="13.5">
      <c r="A19" s="12" t="s">
        <v>10</v>
      </c>
      <c r="B19" s="89">
        <v>50</v>
      </c>
      <c r="C19" s="73">
        <v>40</v>
      </c>
      <c r="D19" s="73">
        <f t="shared" si="0"/>
        <v>80</v>
      </c>
      <c r="E19" s="27">
        <v>40.3</v>
      </c>
      <c r="F19" s="77">
        <f t="shared" si="1"/>
        <v>-0.3</v>
      </c>
    </row>
    <row r="20" spans="1:6" ht="13.5">
      <c r="A20" s="12" t="s">
        <v>59</v>
      </c>
      <c r="B20" s="89">
        <v>24</v>
      </c>
      <c r="C20" s="73">
        <v>15.5</v>
      </c>
      <c r="D20" s="73">
        <f t="shared" si="0"/>
        <v>64.6</v>
      </c>
      <c r="E20" s="27">
        <v>17.1</v>
      </c>
      <c r="F20" s="77">
        <f t="shared" si="1"/>
        <v>-1.6</v>
      </c>
    </row>
    <row r="21" spans="1:6" ht="13.5">
      <c r="A21" s="12" t="s">
        <v>11</v>
      </c>
      <c r="B21" s="89">
        <v>16.3</v>
      </c>
      <c r="C21" s="73">
        <v>22</v>
      </c>
      <c r="D21" s="73">
        <f t="shared" si="0"/>
        <v>135</v>
      </c>
      <c r="E21" s="27">
        <v>15.74</v>
      </c>
      <c r="F21" s="77">
        <f t="shared" si="1"/>
        <v>6.3</v>
      </c>
    </row>
    <row r="22" spans="1:6" ht="13.5">
      <c r="A22" s="12" t="s">
        <v>12</v>
      </c>
      <c r="B22" s="89">
        <v>45</v>
      </c>
      <c r="C22" s="73">
        <v>40.9</v>
      </c>
      <c r="D22" s="73">
        <f t="shared" si="0"/>
        <v>90.9</v>
      </c>
      <c r="E22" s="27">
        <v>43</v>
      </c>
      <c r="F22" s="77">
        <f t="shared" si="1"/>
        <v>-2.1</v>
      </c>
    </row>
    <row r="23" spans="1:6" ht="13.5">
      <c r="A23" s="12" t="s">
        <v>13</v>
      </c>
      <c r="B23" s="89">
        <v>11</v>
      </c>
      <c r="C23" s="73">
        <v>7.7</v>
      </c>
      <c r="D23" s="73">
        <f t="shared" si="0"/>
        <v>70</v>
      </c>
      <c r="E23" s="27">
        <v>8.5</v>
      </c>
      <c r="F23" s="77">
        <f t="shared" si="1"/>
        <v>-0.8</v>
      </c>
    </row>
    <row r="24" spans="1:6" ht="13.5">
      <c r="A24" s="12" t="s">
        <v>14</v>
      </c>
      <c r="B24" s="89">
        <v>3</v>
      </c>
      <c r="C24" s="73">
        <v>3.2</v>
      </c>
      <c r="D24" s="73">
        <f t="shared" si="0"/>
        <v>106.7</v>
      </c>
      <c r="E24" s="73">
        <v>4.3</v>
      </c>
      <c r="F24" s="77">
        <f t="shared" si="1"/>
        <v>-1.1</v>
      </c>
    </row>
    <row r="25" spans="1:6" ht="13.5" hidden="1">
      <c r="A25" s="12" t="s">
        <v>15</v>
      </c>
      <c r="B25" s="89">
        <v>0</v>
      </c>
      <c r="C25" s="73"/>
      <c r="D25" s="69">
        <f t="shared" si="0"/>
      </c>
      <c r="E25" s="73"/>
      <c r="F25" s="72">
        <f t="shared" si="1"/>
      </c>
    </row>
    <row r="26" spans="1:6" ht="13.5">
      <c r="A26" s="12" t="s">
        <v>16</v>
      </c>
      <c r="B26" s="89">
        <v>60</v>
      </c>
      <c r="C26" s="73">
        <v>64.3</v>
      </c>
      <c r="D26" s="73">
        <f t="shared" si="0"/>
        <v>107.2</v>
      </c>
      <c r="E26" s="27">
        <v>38.4</v>
      </c>
      <c r="F26" s="77">
        <f t="shared" si="1"/>
        <v>25.9</v>
      </c>
    </row>
    <row r="27" spans="1:6" ht="13.5" hidden="1">
      <c r="A27" s="12" t="s">
        <v>17</v>
      </c>
      <c r="B27" s="89">
        <v>0</v>
      </c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89"/>
      <c r="C28" s="73"/>
      <c r="D28" s="69">
        <f t="shared" si="0"/>
      </c>
      <c r="E28" s="73"/>
      <c r="F28" s="72"/>
    </row>
    <row r="29" spans="1:6" ht="13.5">
      <c r="A29" s="11" t="s">
        <v>18</v>
      </c>
      <c r="B29" s="88">
        <v>2.5</v>
      </c>
      <c r="C29" s="69">
        <f>SUM(C30:C39)-C33</f>
        <v>7.3</v>
      </c>
      <c r="D29" s="69">
        <f t="shared" si="0"/>
        <v>292</v>
      </c>
      <c r="E29" s="69">
        <v>19.4</v>
      </c>
      <c r="F29" s="72">
        <f t="shared" si="1"/>
        <v>-12.1</v>
      </c>
    </row>
    <row r="30" spans="1:6" ht="13.5" hidden="1">
      <c r="A30" s="12" t="s">
        <v>60</v>
      </c>
      <c r="B30" s="89">
        <v>0</v>
      </c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89">
        <v>0</v>
      </c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89">
        <v>0</v>
      </c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89">
        <v>0</v>
      </c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89">
        <v>0</v>
      </c>
      <c r="C34" s="73">
        <v>0</v>
      </c>
      <c r="D34" s="69">
        <f t="shared" si="0"/>
      </c>
      <c r="E34" s="73"/>
      <c r="F34" s="72">
        <f t="shared" si="1"/>
      </c>
    </row>
    <row r="35" spans="1:6" ht="13.5">
      <c r="A35" s="12" t="s">
        <v>62</v>
      </c>
      <c r="B35" s="89">
        <v>0.6</v>
      </c>
      <c r="C35" s="73">
        <v>1.2</v>
      </c>
      <c r="D35" s="73">
        <f t="shared" si="0"/>
        <v>200</v>
      </c>
      <c r="E35" s="27">
        <v>17.9</v>
      </c>
      <c r="F35" s="77">
        <f t="shared" si="1"/>
        <v>-16.7</v>
      </c>
    </row>
    <row r="36" spans="1:6" ht="13.5">
      <c r="A36" s="12" t="s">
        <v>22</v>
      </c>
      <c r="B36" s="89">
        <v>1.5</v>
      </c>
      <c r="C36" s="73">
        <v>1.1</v>
      </c>
      <c r="D36" s="73">
        <f t="shared" si="0"/>
        <v>73.3</v>
      </c>
      <c r="E36" s="27"/>
      <c r="F36" s="77">
        <f t="shared" si="1"/>
        <v>1.1</v>
      </c>
    </row>
    <row r="37" spans="1:6" ht="13.5" hidden="1">
      <c r="A37" s="12" t="s">
        <v>23</v>
      </c>
      <c r="B37" s="89">
        <v>0</v>
      </c>
      <c r="C37" s="73"/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89">
        <v>0</v>
      </c>
      <c r="C38" s="73"/>
      <c r="D38" s="69">
        <f t="shared" si="0"/>
      </c>
      <c r="E38" s="73"/>
      <c r="F38" s="72">
        <f t="shared" si="1"/>
      </c>
    </row>
    <row r="39" spans="1:6" s="7" customFormat="1" ht="13.5">
      <c r="A39" s="12" t="s">
        <v>25</v>
      </c>
      <c r="B39" s="89">
        <v>1</v>
      </c>
      <c r="C39" s="73">
        <v>5</v>
      </c>
      <c r="D39" s="27">
        <f t="shared" si="0"/>
        <v>500</v>
      </c>
      <c r="E39" s="27">
        <v>1.5</v>
      </c>
      <c r="F39" s="77">
        <f t="shared" si="1"/>
        <v>3.5</v>
      </c>
    </row>
    <row r="40" spans="1:6" ht="13.5">
      <c r="A40" s="11" t="s">
        <v>63</v>
      </c>
      <c r="B40" s="88">
        <v>9.1</v>
      </c>
      <c r="C40" s="71">
        <f>SUM(C41:C47)</f>
        <v>0.04</v>
      </c>
      <c r="D40" s="69">
        <f t="shared" si="0"/>
        <v>0.4</v>
      </c>
      <c r="E40" s="69">
        <f>SUM(E41:E48)</f>
        <v>0</v>
      </c>
      <c r="F40" s="72">
        <f t="shared" si="1"/>
        <v>0</v>
      </c>
    </row>
    <row r="41" spans="1:6" ht="13.5">
      <c r="A41" s="12" t="s">
        <v>64</v>
      </c>
      <c r="B41" s="89">
        <v>4</v>
      </c>
      <c r="C41" s="76">
        <v>0.04</v>
      </c>
      <c r="D41" s="73">
        <f t="shared" si="0"/>
        <v>1</v>
      </c>
      <c r="E41" s="73"/>
      <c r="F41" s="75">
        <f t="shared" si="1"/>
        <v>0</v>
      </c>
    </row>
    <row r="42" spans="1:6" ht="13.5" hidden="1">
      <c r="A42" s="12" t="s">
        <v>67</v>
      </c>
      <c r="B42" s="89">
        <v>0</v>
      </c>
      <c r="C42" s="73"/>
      <c r="D42" s="73">
        <f t="shared" si="0"/>
      </c>
      <c r="E42" s="73"/>
      <c r="F42" s="75">
        <f t="shared" si="1"/>
      </c>
    </row>
    <row r="43" spans="1:6" ht="13.5" hidden="1">
      <c r="A43" s="12" t="s">
        <v>96</v>
      </c>
      <c r="B43" s="89">
        <v>5.1</v>
      </c>
      <c r="C43" s="73"/>
      <c r="D43" s="73">
        <f t="shared" si="0"/>
      </c>
      <c r="E43" s="73"/>
      <c r="F43" s="75"/>
    </row>
    <row r="44" spans="1:6" ht="13.5" hidden="1">
      <c r="A44" s="12" t="s">
        <v>26</v>
      </c>
      <c r="B44" s="90">
        <v>0</v>
      </c>
      <c r="C44" s="73"/>
      <c r="D44" s="73">
        <f t="shared" si="0"/>
      </c>
      <c r="E44" s="73"/>
      <c r="F44" s="75">
        <f t="shared" si="1"/>
      </c>
    </row>
    <row r="45" spans="1:6" ht="13.5" hidden="1">
      <c r="A45" s="12" t="s">
        <v>28</v>
      </c>
      <c r="B45" s="89">
        <v>0</v>
      </c>
      <c r="C45" s="73"/>
      <c r="D45" s="73">
        <f t="shared" si="0"/>
      </c>
      <c r="E45" s="73"/>
      <c r="F45" s="75">
        <f t="shared" si="1"/>
      </c>
    </row>
    <row r="46" spans="1:6" s="7" customFormat="1" ht="13.5" hidden="1">
      <c r="A46" s="12" t="s">
        <v>29</v>
      </c>
      <c r="B46" s="89">
        <v>0</v>
      </c>
      <c r="C46" s="73"/>
      <c r="D46" s="73">
        <f t="shared" si="0"/>
      </c>
      <c r="E46" s="73"/>
      <c r="F46" s="75">
        <f t="shared" si="1"/>
      </c>
    </row>
    <row r="47" spans="1:6" ht="13.5" hidden="1">
      <c r="A47" s="12" t="s">
        <v>30</v>
      </c>
      <c r="B47" s="89">
        <v>0</v>
      </c>
      <c r="C47" s="73"/>
      <c r="D47" s="73">
        <f t="shared" si="0"/>
      </c>
      <c r="E47" s="73"/>
      <c r="F47" s="75">
        <f t="shared" si="1"/>
      </c>
    </row>
    <row r="48" spans="1:21" ht="13.5" hidden="1">
      <c r="A48" s="12" t="s">
        <v>97</v>
      </c>
      <c r="B48" s="89">
        <v>0</v>
      </c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91">
        <v>7.3</v>
      </c>
      <c r="C49" s="26">
        <f>SUM(C50:C56)</f>
        <v>0.7</v>
      </c>
      <c r="D49" s="26">
        <f t="shared" si="0"/>
        <v>9.6</v>
      </c>
      <c r="E49" s="26">
        <v>1</v>
      </c>
      <c r="F49" s="79">
        <f t="shared" si="1"/>
        <v>-0.3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89">
        <v>0.2</v>
      </c>
      <c r="C50" s="73">
        <v>0.2</v>
      </c>
      <c r="D50" s="73">
        <f t="shared" si="0"/>
        <v>100</v>
      </c>
      <c r="E50" s="73"/>
      <c r="F50" s="75">
        <f t="shared" si="1"/>
        <v>0.2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89">
        <v>0</v>
      </c>
      <c r="C51" s="73"/>
      <c r="D51" s="73">
        <f t="shared" si="0"/>
      </c>
      <c r="E51" s="73">
        <v>0.6</v>
      </c>
      <c r="F51" s="7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89">
        <v>0</v>
      </c>
      <c r="C52" s="73"/>
      <c r="D52" s="73">
        <f t="shared" si="0"/>
      </c>
      <c r="E52" s="73"/>
      <c r="F52" s="7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56</v>
      </c>
      <c r="B53" s="89">
        <v>0</v>
      </c>
      <c r="C53" s="73"/>
      <c r="D53" s="73">
        <f t="shared" si="0"/>
      </c>
      <c r="E53" s="73"/>
      <c r="F53" s="75">
        <f t="shared" si="1"/>
      </c>
    </row>
    <row r="54" spans="1:6" s="7" customFormat="1" ht="13.5" hidden="1">
      <c r="A54" s="12" t="s">
        <v>68</v>
      </c>
      <c r="B54" s="89">
        <v>2</v>
      </c>
      <c r="C54" s="73"/>
      <c r="D54" s="73">
        <f t="shared" si="0"/>
      </c>
      <c r="E54" s="73"/>
      <c r="F54" s="75">
        <f t="shared" si="1"/>
      </c>
    </row>
    <row r="55" spans="1:6" ht="13.5">
      <c r="A55" s="12" t="s">
        <v>69</v>
      </c>
      <c r="B55" s="89">
        <v>0.3</v>
      </c>
      <c r="C55" s="73">
        <v>0.5</v>
      </c>
      <c r="D55" s="73">
        <f t="shared" si="0"/>
        <v>166.7</v>
      </c>
      <c r="E55" s="73">
        <v>0.4</v>
      </c>
      <c r="F55" s="75">
        <f t="shared" si="1"/>
        <v>0.1</v>
      </c>
    </row>
    <row r="56" spans="1:6" ht="13.5" hidden="1">
      <c r="A56" s="86" t="s">
        <v>27</v>
      </c>
      <c r="B56" s="89">
        <v>4.8</v>
      </c>
      <c r="C56" s="73"/>
      <c r="D56" s="76">
        <f t="shared" si="0"/>
      </c>
      <c r="E56" s="73"/>
      <c r="F56" s="75">
        <f t="shared" si="1"/>
      </c>
    </row>
    <row r="57" spans="1:6" ht="13.5">
      <c r="A57" s="11" t="s">
        <v>31</v>
      </c>
      <c r="B57" s="92">
        <v>179.7</v>
      </c>
      <c r="C57" s="26">
        <f>SUM(C58:C71)</f>
        <v>142.6</v>
      </c>
      <c r="D57" s="26">
        <f t="shared" si="0"/>
        <v>79.4</v>
      </c>
      <c r="E57" s="26">
        <v>201.9</v>
      </c>
      <c r="F57" s="16">
        <f t="shared" si="1"/>
        <v>-59.3</v>
      </c>
    </row>
    <row r="58" spans="1:6" ht="13.5">
      <c r="A58" s="12" t="s">
        <v>70</v>
      </c>
      <c r="B58" s="93">
        <v>20</v>
      </c>
      <c r="C58" s="27">
        <v>13.5</v>
      </c>
      <c r="D58" s="27">
        <f t="shared" si="0"/>
        <v>67.5</v>
      </c>
      <c r="E58" s="27">
        <v>17.7</v>
      </c>
      <c r="F58" s="18">
        <f t="shared" si="1"/>
        <v>-4.2</v>
      </c>
    </row>
    <row r="59" spans="1:6" ht="13.5">
      <c r="A59" s="12" t="s">
        <v>71</v>
      </c>
      <c r="B59" s="93">
        <v>6.8</v>
      </c>
      <c r="C59" s="27">
        <v>2.1</v>
      </c>
      <c r="D59" s="27">
        <f t="shared" si="0"/>
        <v>30.9</v>
      </c>
      <c r="E59" s="27">
        <v>5.4</v>
      </c>
      <c r="F59" s="18">
        <f t="shared" si="1"/>
        <v>-3.3</v>
      </c>
    </row>
    <row r="60" spans="1:6" ht="13.5">
      <c r="A60" s="12" t="s">
        <v>72</v>
      </c>
      <c r="B60" s="93">
        <v>14.9</v>
      </c>
      <c r="C60" s="27">
        <v>18</v>
      </c>
      <c r="D60" s="27">
        <f t="shared" si="0"/>
        <v>120.8</v>
      </c>
      <c r="E60" s="27">
        <v>16.4</v>
      </c>
      <c r="F60" s="18">
        <f t="shared" si="1"/>
        <v>1.6</v>
      </c>
    </row>
    <row r="61" spans="1:6" ht="13.5">
      <c r="A61" s="12" t="s">
        <v>73</v>
      </c>
      <c r="B61" s="93">
        <v>58.9</v>
      </c>
      <c r="C61" s="27">
        <v>67.6</v>
      </c>
      <c r="D61" s="27">
        <f t="shared" si="0"/>
        <v>114.8</v>
      </c>
      <c r="E61" s="27">
        <v>99.4</v>
      </c>
      <c r="F61" s="18">
        <f t="shared" si="1"/>
        <v>-31.8</v>
      </c>
    </row>
    <row r="62" spans="1:6" ht="13.5">
      <c r="A62" s="12" t="s">
        <v>57</v>
      </c>
      <c r="B62" s="93">
        <v>2.3</v>
      </c>
      <c r="C62" s="27">
        <v>3</v>
      </c>
      <c r="D62" s="27">
        <f t="shared" si="0"/>
        <v>130.4</v>
      </c>
      <c r="E62" s="27">
        <v>1.5</v>
      </c>
      <c r="F62" s="18">
        <f t="shared" si="1"/>
        <v>1.5</v>
      </c>
    </row>
    <row r="63" spans="1:6" ht="13.5">
      <c r="A63" s="12" t="s">
        <v>58</v>
      </c>
      <c r="B63" s="93">
        <v>3.1</v>
      </c>
      <c r="C63" s="27">
        <v>1.9</v>
      </c>
      <c r="D63" s="27">
        <f t="shared" si="0"/>
        <v>61.3</v>
      </c>
      <c r="E63" s="27">
        <v>1.6</v>
      </c>
      <c r="F63" s="18">
        <f t="shared" si="1"/>
        <v>0.3</v>
      </c>
    </row>
    <row r="64" spans="1:6" ht="13.5">
      <c r="A64" s="12" t="s">
        <v>93</v>
      </c>
      <c r="B64" s="93">
        <v>4.1</v>
      </c>
      <c r="C64" s="27">
        <v>1.9</v>
      </c>
      <c r="D64" s="27">
        <f t="shared" si="0"/>
        <v>46.3</v>
      </c>
      <c r="E64" s="27">
        <v>1.7</v>
      </c>
      <c r="F64" s="18">
        <f t="shared" si="1"/>
        <v>0.2</v>
      </c>
    </row>
    <row r="65" spans="1:6" ht="13.5">
      <c r="A65" s="12" t="s">
        <v>32</v>
      </c>
      <c r="B65" s="93">
        <v>19</v>
      </c>
      <c r="C65" s="27">
        <v>13.8</v>
      </c>
      <c r="D65" s="27">
        <f t="shared" si="0"/>
        <v>72.6</v>
      </c>
      <c r="E65" s="27">
        <v>18.3</v>
      </c>
      <c r="F65" s="18">
        <f t="shared" si="1"/>
        <v>-4.5</v>
      </c>
    </row>
    <row r="66" spans="1:6" ht="13.5">
      <c r="A66" s="12" t="s">
        <v>74</v>
      </c>
      <c r="B66" s="93">
        <v>24</v>
      </c>
      <c r="C66" s="27">
        <v>9.3</v>
      </c>
      <c r="D66" s="27">
        <f t="shared" si="0"/>
        <v>38.8</v>
      </c>
      <c r="E66" s="27">
        <v>15.7</v>
      </c>
      <c r="F66" s="18">
        <f t="shared" si="1"/>
        <v>-6.4</v>
      </c>
    </row>
    <row r="67" spans="1:6" ht="13.5">
      <c r="A67" s="12" t="s">
        <v>33</v>
      </c>
      <c r="B67" s="93">
        <v>1</v>
      </c>
      <c r="C67" s="27">
        <v>0.2</v>
      </c>
      <c r="D67" s="27">
        <f t="shared" si="0"/>
        <v>20</v>
      </c>
      <c r="E67" s="27"/>
      <c r="F67" s="18">
        <f t="shared" si="1"/>
        <v>0.2</v>
      </c>
    </row>
    <row r="68" spans="1:6" ht="13.5">
      <c r="A68" s="12" t="s">
        <v>34</v>
      </c>
      <c r="B68" s="93">
        <v>7.5</v>
      </c>
      <c r="C68" s="27">
        <v>7.1</v>
      </c>
      <c r="D68" s="27">
        <f t="shared" si="0"/>
        <v>94.7</v>
      </c>
      <c r="E68" s="27">
        <v>7.4</v>
      </c>
      <c r="F68" s="18">
        <f t="shared" si="1"/>
        <v>-0.3</v>
      </c>
    </row>
    <row r="69" spans="1:6" ht="13.5">
      <c r="A69" s="12" t="s">
        <v>35</v>
      </c>
      <c r="B69" s="93">
        <v>5</v>
      </c>
      <c r="C69" s="27">
        <v>0.8</v>
      </c>
      <c r="D69" s="17">
        <f t="shared" si="0"/>
        <v>16</v>
      </c>
      <c r="E69" s="27">
        <v>5.4</v>
      </c>
      <c r="F69" s="18">
        <f t="shared" si="1"/>
        <v>-4.6</v>
      </c>
    </row>
    <row r="70" spans="1:6" s="7" customFormat="1" ht="13.5" hidden="1">
      <c r="A70" s="12" t="s">
        <v>36</v>
      </c>
      <c r="B70" s="93">
        <v>1.3</v>
      </c>
      <c r="C70" s="27"/>
      <c r="D70" s="17">
        <f t="shared" si="0"/>
      </c>
      <c r="E70" s="27"/>
      <c r="F70" s="18">
        <f t="shared" si="1"/>
      </c>
    </row>
    <row r="71" spans="1:6" ht="13.5">
      <c r="A71" s="12" t="s">
        <v>37</v>
      </c>
      <c r="B71" s="93">
        <v>11.8</v>
      </c>
      <c r="C71" s="27">
        <v>3.4</v>
      </c>
      <c r="D71" s="17">
        <f t="shared" si="0"/>
        <v>28.8</v>
      </c>
      <c r="E71" s="27">
        <v>11.4</v>
      </c>
      <c r="F71" s="18">
        <f t="shared" si="1"/>
        <v>-8</v>
      </c>
    </row>
    <row r="72" spans="1:6" ht="13.5">
      <c r="A72" s="11" t="s">
        <v>75</v>
      </c>
      <c r="B72" s="92">
        <v>101.5</v>
      </c>
      <c r="C72" s="26">
        <f>SUM(C73:C78)</f>
        <v>85.4</v>
      </c>
      <c r="D72" s="26">
        <f t="shared" si="0"/>
        <v>84.1</v>
      </c>
      <c r="E72" s="26">
        <v>86.7</v>
      </c>
      <c r="F72" s="16">
        <f t="shared" si="1"/>
        <v>-1.3</v>
      </c>
    </row>
    <row r="73" spans="1:6" ht="13.5">
      <c r="A73" s="12" t="s">
        <v>76</v>
      </c>
      <c r="B73" s="93">
        <v>14</v>
      </c>
      <c r="C73" s="27">
        <v>12.4</v>
      </c>
      <c r="D73" s="27">
        <f t="shared" si="0"/>
        <v>88.6</v>
      </c>
      <c r="E73" s="27">
        <v>6</v>
      </c>
      <c r="F73" s="18">
        <f t="shared" si="1"/>
        <v>6.4</v>
      </c>
    </row>
    <row r="74" spans="1:6" ht="13.5">
      <c r="A74" s="12" t="s">
        <v>38</v>
      </c>
      <c r="B74" s="93">
        <v>23</v>
      </c>
      <c r="C74" s="27">
        <v>24.4</v>
      </c>
      <c r="D74" s="27">
        <f aca="true" t="shared" si="2" ref="D74:D106">IF(C74&gt;0,C74/B74*100,"")</f>
        <v>106.1</v>
      </c>
      <c r="E74" s="27">
        <v>20.7</v>
      </c>
      <c r="F74" s="18">
        <f aca="true" t="shared" si="3" ref="F74:F104">IF(C74&gt;0,C74-E74,"")</f>
        <v>3.7</v>
      </c>
    </row>
    <row r="75" spans="1:6" ht="13.5">
      <c r="A75" s="12" t="s">
        <v>39</v>
      </c>
      <c r="B75" s="93">
        <v>50.5</v>
      </c>
      <c r="C75" s="27">
        <v>37.6</v>
      </c>
      <c r="D75" s="27">
        <f t="shared" si="2"/>
        <v>74.5</v>
      </c>
      <c r="E75" s="27">
        <v>48.1</v>
      </c>
      <c r="F75" s="18">
        <f t="shared" si="3"/>
        <v>-10.5</v>
      </c>
    </row>
    <row r="76" spans="1:6" s="7" customFormat="1" ht="13.5" hidden="1">
      <c r="A76" s="12" t="s">
        <v>77</v>
      </c>
      <c r="B76" s="93">
        <v>0</v>
      </c>
      <c r="C76" s="27"/>
      <c r="D76" s="27">
        <f t="shared" si="2"/>
      </c>
      <c r="E76" s="27"/>
      <c r="F76" s="18">
        <f t="shared" si="3"/>
      </c>
    </row>
    <row r="77" spans="1:6" s="7" customFormat="1" ht="13.5" hidden="1">
      <c r="A77" s="12" t="s">
        <v>78</v>
      </c>
      <c r="B77" s="92">
        <v>0</v>
      </c>
      <c r="C77" s="26"/>
      <c r="D77" s="27">
        <f t="shared" si="2"/>
      </c>
      <c r="E77" s="26"/>
      <c r="F77" s="16">
        <f t="shared" si="3"/>
      </c>
    </row>
    <row r="78" spans="1:6" ht="13.5">
      <c r="A78" s="12" t="s">
        <v>40</v>
      </c>
      <c r="B78" s="93">
        <v>14</v>
      </c>
      <c r="C78" s="27">
        <v>11</v>
      </c>
      <c r="D78" s="27">
        <f t="shared" si="2"/>
        <v>78.6</v>
      </c>
      <c r="E78" s="27">
        <v>11.9</v>
      </c>
      <c r="F78" s="18">
        <f t="shared" si="3"/>
        <v>-0.9</v>
      </c>
    </row>
    <row r="79" spans="1:6" ht="13.5">
      <c r="A79" s="11" t="s">
        <v>79</v>
      </c>
      <c r="B79" s="92">
        <v>321.2</v>
      </c>
      <c r="C79" s="26">
        <f>SUM(C80:C95)-C86-C87-C89-C95</f>
        <v>281.5</v>
      </c>
      <c r="D79" s="26">
        <f t="shared" si="2"/>
        <v>87.6</v>
      </c>
      <c r="E79" s="26">
        <v>237.7</v>
      </c>
      <c r="F79" s="16">
        <f t="shared" si="3"/>
        <v>43.8</v>
      </c>
    </row>
    <row r="80" spans="1:6" ht="13.5" hidden="1">
      <c r="A80" s="12" t="s">
        <v>80</v>
      </c>
      <c r="B80" s="93">
        <v>0</v>
      </c>
      <c r="C80" s="27"/>
      <c r="D80" s="17">
        <f t="shared" si="2"/>
      </c>
      <c r="E80" s="27"/>
      <c r="F80" s="16">
        <f t="shared" si="3"/>
      </c>
    </row>
    <row r="81" spans="1:6" ht="13.5" hidden="1">
      <c r="A81" s="12" t="s">
        <v>81</v>
      </c>
      <c r="B81" s="93">
        <v>0</v>
      </c>
      <c r="C81" s="27"/>
      <c r="D81" s="17">
        <f t="shared" si="2"/>
      </c>
      <c r="E81" s="27"/>
      <c r="F81" s="16">
        <f t="shared" si="3"/>
      </c>
    </row>
    <row r="82" spans="1:6" ht="13.5" hidden="1">
      <c r="A82" s="12" t="s">
        <v>82</v>
      </c>
      <c r="B82" s="93">
        <v>0</v>
      </c>
      <c r="C82" s="27"/>
      <c r="D82" s="17">
        <f t="shared" si="2"/>
      </c>
      <c r="E82" s="27"/>
      <c r="F82" s="16">
        <f t="shared" si="3"/>
      </c>
    </row>
    <row r="83" spans="1:6" ht="13.5">
      <c r="A83" s="12" t="s">
        <v>83</v>
      </c>
      <c r="B83" s="93">
        <v>1.5</v>
      </c>
      <c r="C83" s="27">
        <v>0.6</v>
      </c>
      <c r="D83" s="17">
        <f t="shared" si="2"/>
        <v>40</v>
      </c>
      <c r="E83" s="27">
        <v>0.2</v>
      </c>
      <c r="F83" s="18">
        <f t="shared" si="3"/>
        <v>0.4</v>
      </c>
    </row>
    <row r="84" spans="1:6" ht="13.5">
      <c r="A84" s="12" t="s">
        <v>41</v>
      </c>
      <c r="B84" s="93">
        <v>65</v>
      </c>
      <c r="C84" s="27">
        <v>43.6</v>
      </c>
      <c r="D84" s="27">
        <f t="shared" si="2"/>
        <v>67.1</v>
      </c>
      <c r="E84" s="27">
        <v>41.2</v>
      </c>
      <c r="F84" s="18">
        <f t="shared" si="3"/>
        <v>2.4</v>
      </c>
    </row>
    <row r="85" spans="1:6" ht="13.5">
      <c r="A85" s="12" t="s">
        <v>42</v>
      </c>
      <c r="B85" s="93">
        <v>44.4</v>
      </c>
      <c r="C85" s="27">
        <v>44.9</v>
      </c>
      <c r="D85" s="27">
        <f t="shared" si="2"/>
        <v>101.1</v>
      </c>
      <c r="E85" s="27">
        <v>31</v>
      </c>
      <c r="F85" s="18">
        <f t="shared" si="3"/>
        <v>13.9</v>
      </c>
    </row>
    <row r="86" spans="1:6" ht="13.5" hidden="1">
      <c r="A86" s="12" t="s">
        <v>84</v>
      </c>
      <c r="B86" s="93">
        <v>0</v>
      </c>
      <c r="C86" s="27"/>
      <c r="D86" s="27">
        <f t="shared" si="2"/>
      </c>
      <c r="E86" s="27"/>
      <c r="F86" s="18">
        <f t="shared" si="3"/>
      </c>
    </row>
    <row r="87" spans="1:6" ht="13.5" hidden="1">
      <c r="A87" s="12" t="s">
        <v>85</v>
      </c>
      <c r="B87" s="93">
        <v>0</v>
      </c>
      <c r="C87" s="27"/>
      <c r="D87" s="27">
        <f t="shared" si="2"/>
      </c>
      <c r="E87" s="27"/>
      <c r="F87" s="18">
        <f t="shared" si="3"/>
      </c>
    </row>
    <row r="88" spans="1:6" ht="13.5">
      <c r="A88" s="12" t="s">
        <v>43</v>
      </c>
      <c r="B88" s="93">
        <v>12.1</v>
      </c>
      <c r="C88" s="27">
        <v>13.1</v>
      </c>
      <c r="D88" s="27">
        <f t="shared" si="2"/>
        <v>108.3</v>
      </c>
      <c r="E88" s="27">
        <v>9.8</v>
      </c>
      <c r="F88" s="18">
        <f t="shared" si="3"/>
        <v>3.3</v>
      </c>
    </row>
    <row r="89" spans="1:6" ht="13.5" hidden="1">
      <c r="A89" s="12" t="s">
        <v>86</v>
      </c>
      <c r="B89" s="93">
        <v>0</v>
      </c>
      <c r="C89" s="27"/>
      <c r="D89" s="27">
        <f t="shared" si="2"/>
      </c>
      <c r="E89" s="27"/>
      <c r="F89" s="18">
        <f t="shared" si="3"/>
      </c>
    </row>
    <row r="90" spans="1:6" ht="13.5">
      <c r="A90" s="12" t="s">
        <v>44</v>
      </c>
      <c r="B90" s="93">
        <v>66</v>
      </c>
      <c r="C90" s="27">
        <v>51.2</v>
      </c>
      <c r="D90" s="27">
        <f t="shared" si="2"/>
        <v>77.6</v>
      </c>
      <c r="E90" s="27">
        <v>53</v>
      </c>
      <c r="F90" s="18">
        <f t="shared" si="3"/>
        <v>-1.8</v>
      </c>
    </row>
    <row r="91" spans="1:6" ht="13.5">
      <c r="A91" s="12" t="s">
        <v>45</v>
      </c>
      <c r="B91" s="93">
        <v>40.2</v>
      </c>
      <c r="C91" s="27">
        <v>46.1</v>
      </c>
      <c r="D91" s="27">
        <f t="shared" si="2"/>
        <v>114.7</v>
      </c>
      <c r="E91" s="27">
        <v>36.6</v>
      </c>
      <c r="F91" s="18">
        <f t="shared" si="3"/>
        <v>9.5</v>
      </c>
    </row>
    <row r="92" spans="1:6" ht="13.5">
      <c r="A92" s="12" t="s">
        <v>46</v>
      </c>
      <c r="B92" s="93">
        <v>66.5</v>
      </c>
      <c r="C92" s="27">
        <v>67.2</v>
      </c>
      <c r="D92" s="27">
        <f t="shared" si="2"/>
        <v>101.1</v>
      </c>
      <c r="E92" s="27">
        <v>51.8</v>
      </c>
      <c r="F92" s="18">
        <f t="shared" si="3"/>
        <v>15.4</v>
      </c>
    </row>
    <row r="93" spans="1:6" s="7" customFormat="1" ht="13.5">
      <c r="A93" s="12" t="s">
        <v>47</v>
      </c>
      <c r="B93" s="93">
        <v>10.6</v>
      </c>
      <c r="C93" s="27">
        <v>11.3</v>
      </c>
      <c r="D93" s="27">
        <f t="shared" si="2"/>
        <v>106.6</v>
      </c>
      <c r="E93" s="27">
        <v>9.9</v>
      </c>
      <c r="F93" s="18">
        <f t="shared" si="3"/>
        <v>1.4</v>
      </c>
    </row>
    <row r="94" spans="1:6" ht="13.5">
      <c r="A94" s="156" t="s">
        <v>107</v>
      </c>
      <c r="B94" s="157">
        <v>14.9</v>
      </c>
      <c r="C94" s="31">
        <v>3.5</v>
      </c>
      <c r="D94" s="31">
        <f t="shared" si="2"/>
        <v>23.5</v>
      </c>
      <c r="E94" s="31">
        <v>4.2</v>
      </c>
      <c r="F94" s="108">
        <f t="shared" si="3"/>
        <v>-0.7</v>
      </c>
    </row>
    <row r="95" spans="1:6" ht="13.5" hidden="1">
      <c r="A95" s="153" t="s">
        <v>87</v>
      </c>
      <c r="B95" s="154">
        <v>0</v>
      </c>
      <c r="C95" s="32"/>
      <c r="D95" s="33">
        <f t="shared" si="2"/>
      </c>
      <c r="E95" s="32"/>
      <c r="F95" s="159">
        <f t="shared" si="3"/>
      </c>
    </row>
    <row r="96" spans="1:6" s="7" customFormat="1" ht="13.5" hidden="1">
      <c r="A96" s="11" t="s">
        <v>48</v>
      </c>
      <c r="B96" s="92">
        <v>1.5</v>
      </c>
      <c r="C96" s="26"/>
      <c r="D96" s="17">
        <f t="shared" si="2"/>
      </c>
      <c r="E96" s="26"/>
      <c r="F96" s="18">
        <f t="shared" si="3"/>
      </c>
    </row>
    <row r="97" spans="1:6" ht="13.5" hidden="1">
      <c r="A97" s="12" t="s">
        <v>88</v>
      </c>
      <c r="B97" s="93">
        <v>0</v>
      </c>
      <c r="C97" s="27"/>
      <c r="D97" s="17">
        <f t="shared" si="2"/>
      </c>
      <c r="E97" s="27"/>
      <c r="F97" s="18">
        <f t="shared" si="3"/>
      </c>
    </row>
    <row r="98" spans="1:6" ht="13.5" hidden="1">
      <c r="A98" s="12" t="s">
        <v>49</v>
      </c>
      <c r="B98" s="93">
        <v>0</v>
      </c>
      <c r="C98" s="27"/>
      <c r="D98" s="17">
        <f t="shared" si="2"/>
      </c>
      <c r="E98" s="27"/>
      <c r="F98" s="18">
        <f t="shared" si="3"/>
      </c>
    </row>
    <row r="99" spans="1:6" ht="13.5" hidden="1">
      <c r="A99" s="12" t="s">
        <v>50</v>
      </c>
      <c r="B99" s="93">
        <v>0</v>
      </c>
      <c r="C99" s="27"/>
      <c r="D99" s="17">
        <f t="shared" si="2"/>
      </c>
      <c r="E99" s="27"/>
      <c r="F99" s="18">
        <f t="shared" si="3"/>
      </c>
    </row>
    <row r="100" spans="1:6" ht="13.5" hidden="1">
      <c r="A100" s="12" t="s">
        <v>51</v>
      </c>
      <c r="B100" s="93">
        <v>1.5</v>
      </c>
      <c r="C100" s="27"/>
      <c r="D100" s="17">
        <f t="shared" si="2"/>
      </c>
      <c r="E100" s="27"/>
      <c r="F100" s="18">
        <f t="shared" si="3"/>
      </c>
    </row>
    <row r="101" spans="1:6" ht="13.5" hidden="1">
      <c r="A101" s="12" t="s">
        <v>52</v>
      </c>
      <c r="B101" s="29">
        <v>0</v>
      </c>
      <c r="C101" s="27"/>
      <c r="D101" s="17">
        <f t="shared" si="2"/>
      </c>
      <c r="E101" s="27"/>
      <c r="F101" s="18">
        <f t="shared" si="3"/>
      </c>
    </row>
    <row r="102" spans="1:6" ht="13.5" hidden="1">
      <c r="A102" s="12" t="s">
        <v>89</v>
      </c>
      <c r="B102" s="29">
        <v>0</v>
      </c>
      <c r="C102" s="27"/>
      <c r="D102" s="17">
        <f t="shared" si="2"/>
      </c>
      <c r="E102" s="27"/>
      <c r="F102" s="18">
        <f t="shared" si="3"/>
      </c>
    </row>
    <row r="103" spans="1:6" ht="13.5" hidden="1">
      <c r="A103" s="12" t="s">
        <v>53</v>
      </c>
      <c r="B103" s="29">
        <v>0</v>
      </c>
      <c r="C103" s="27"/>
      <c r="D103" s="17">
        <f t="shared" si="2"/>
      </c>
      <c r="E103" s="27"/>
      <c r="F103" s="18">
        <f t="shared" si="3"/>
      </c>
    </row>
    <row r="104" spans="1:6" ht="13.5" hidden="1">
      <c r="A104" s="12" t="s">
        <v>54</v>
      </c>
      <c r="B104" s="29">
        <v>0</v>
      </c>
      <c r="C104" s="36"/>
      <c r="D104" s="17">
        <f t="shared" si="2"/>
      </c>
      <c r="E104" s="17"/>
      <c r="F104" s="18">
        <f t="shared" si="3"/>
      </c>
    </row>
    <row r="105" spans="1:5" ht="13.5" hidden="1">
      <c r="A105" s="5" t="s">
        <v>90</v>
      </c>
      <c r="B105" s="61">
        <v>0</v>
      </c>
      <c r="D105" s="17">
        <f t="shared" si="2"/>
      </c>
      <c r="E105" s="20"/>
    </row>
    <row r="106" spans="1:5" ht="13.5" hidden="1">
      <c r="A106" s="5" t="s">
        <v>91</v>
      </c>
      <c r="B106" s="61">
        <v>0</v>
      </c>
      <c r="D106" s="17">
        <f t="shared" si="2"/>
      </c>
      <c r="E106" s="20"/>
    </row>
    <row r="107" spans="1:5" ht="13.5" hidden="1">
      <c r="A107" s="5"/>
      <c r="B107" s="5"/>
      <c r="E107" s="20"/>
    </row>
    <row r="108" spans="1:5" ht="13.5" hidden="1">
      <c r="A108" s="5"/>
      <c r="B108" s="5"/>
      <c r="E108" s="20"/>
    </row>
    <row r="109" spans="1:5" ht="13.5" hidden="1">
      <c r="A109" s="5"/>
      <c r="B109" s="5"/>
      <c r="E109" s="20"/>
    </row>
    <row r="110" spans="1:5" ht="13.5" hidden="1">
      <c r="A110" s="5"/>
      <c r="B110" s="5"/>
      <c r="E110" s="20"/>
    </row>
    <row r="111" spans="1:5" ht="13.5" hidden="1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5">
      <c r="A127" s="5"/>
      <c r="B127" s="5"/>
      <c r="C127" s="11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2" ht="13.5">
      <c r="A179" s="46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5" ht="13.5">
      <c r="A244" s="5"/>
      <c r="B244" s="5"/>
      <c r="E244" s="20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43:D48 D51:D54 D56 D17 D25 D37:D38 D30:D34 D11 D27:D28 D69:D71">
    <cfRule type="cellIs" priority="2" dxfId="17" operator="greaterThan" stopIfTrue="1">
      <formula>60</formula>
    </cfRule>
  </conditionalFormatting>
  <conditionalFormatting sqref="D80:D83 D95:D106">
    <cfRule type="cellIs" priority="1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85"/>
  <sheetViews>
    <sheetView zoomScalePageLayoutView="0" workbookViewId="0" topLeftCell="A1">
      <pane xSplit="1" ySplit="9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4" sqref="C14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136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26 мая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4" t="s">
        <v>100</v>
      </c>
      <c r="D6" s="175"/>
      <c r="E6" s="175"/>
      <c r="F6" s="176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50" t="s">
        <v>0</v>
      </c>
      <c r="B9" s="116">
        <v>2263.8</v>
      </c>
      <c r="C9" s="66">
        <f>C10+C29+C40+C49+C57+C72+C79+C96</f>
        <v>1729.6</v>
      </c>
      <c r="D9" s="66">
        <f>IF(C9&gt;0,C9/B9*100,"")</f>
        <v>76.4</v>
      </c>
      <c r="E9" s="66">
        <v>1241.3</v>
      </c>
      <c r="F9" s="68">
        <f>IF(C9&gt;0,C9-E9,"")</f>
        <v>488.3</v>
      </c>
    </row>
    <row r="10" spans="1:6" s="7" customFormat="1" ht="13.5">
      <c r="A10" s="51" t="s">
        <v>1</v>
      </c>
      <c r="B10" s="117">
        <v>634.3</v>
      </c>
      <c r="C10" s="69">
        <f>SUM(C11:C27)</f>
        <v>716.5</v>
      </c>
      <c r="D10" s="69">
        <f>IF(C10&gt;0,C10/B10*100,"")</f>
        <v>113</v>
      </c>
      <c r="E10" s="69">
        <v>479.6</v>
      </c>
      <c r="F10" s="72">
        <f aca="true" t="shared" si="0" ref="F10:F73">IF(C10&gt;0,C10-E10,"")</f>
        <v>236.9</v>
      </c>
    </row>
    <row r="11" spans="1:6" ht="13.5">
      <c r="A11" s="52" t="s">
        <v>2</v>
      </c>
      <c r="B11" s="48">
        <v>207.3</v>
      </c>
      <c r="C11" s="73">
        <v>205.8</v>
      </c>
      <c r="D11" s="73">
        <f aca="true" t="shared" si="1" ref="D11:D73">IF(C11&gt;0,C11/B11*100,"")</f>
        <v>99.3</v>
      </c>
      <c r="E11" s="27">
        <v>185.9</v>
      </c>
      <c r="F11" s="77">
        <f t="shared" si="0"/>
        <v>19.9</v>
      </c>
    </row>
    <row r="12" spans="1:9" ht="13.5">
      <c r="A12" s="52" t="s">
        <v>3</v>
      </c>
      <c r="B12" s="17">
        <v>11.3</v>
      </c>
      <c r="C12" s="27">
        <v>15.4</v>
      </c>
      <c r="D12" s="73">
        <f>IF(C12&gt;0,C12/B12*100,"")</f>
        <v>136.3</v>
      </c>
      <c r="E12" s="27">
        <v>10.4</v>
      </c>
      <c r="F12" s="77">
        <f t="shared" si="0"/>
        <v>5</v>
      </c>
      <c r="I12" s="28"/>
    </row>
    <row r="13" spans="1:6" ht="13.5" hidden="1">
      <c r="A13" s="52" t="s">
        <v>4</v>
      </c>
      <c r="B13" s="48"/>
      <c r="C13" s="73"/>
      <c r="D13" s="73">
        <f t="shared" si="1"/>
      </c>
      <c r="E13" s="73"/>
      <c r="F13" s="72">
        <f t="shared" si="0"/>
      </c>
    </row>
    <row r="14" spans="1:6" ht="13.5">
      <c r="A14" s="52" t="s">
        <v>5</v>
      </c>
      <c r="B14" s="48">
        <v>90.5</v>
      </c>
      <c r="C14" s="73">
        <v>90</v>
      </c>
      <c r="D14" s="73">
        <f t="shared" si="1"/>
        <v>99.4</v>
      </c>
      <c r="E14" s="27">
        <v>44.5</v>
      </c>
      <c r="F14" s="77">
        <f t="shared" si="0"/>
        <v>45.5</v>
      </c>
    </row>
    <row r="15" spans="1:6" ht="13.5" hidden="1">
      <c r="A15" s="52" t="s">
        <v>6</v>
      </c>
      <c r="B15" s="48"/>
      <c r="C15" s="73"/>
      <c r="D15" s="73">
        <f t="shared" si="1"/>
      </c>
      <c r="E15" s="73"/>
      <c r="F15" s="72">
        <f t="shared" si="0"/>
      </c>
    </row>
    <row r="16" spans="1:6" ht="13.5">
      <c r="A16" s="52" t="s">
        <v>7</v>
      </c>
      <c r="B16" s="48">
        <v>0.1</v>
      </c>
      <c r="C16" s="73">
        <v>0.2</v>
      </c>
      <c r="D16" s="73">
        <f t="shared" si="1"/>
        <v>200</v>
      </c>
      <c r="E16" s="73"/>
      <c r="F16" s="77">
        <f t="shared" si="0"/>
        <v>0.2</v>
      </c>
    </row>
    <row r="17" spans="1:6" ht="13.5" hidden="1">
      <c r="A17" s="52" t="s">
        <v>8</v>
      </c>
      <c r="B17" s="48">
        <v>0</v>
      </c>
      <c r="C17" s="73"/>
      <c r="D17" s="73">
        <f t="shared" si="1"/>
      </c>
      <c r="E17" s="73"/>
      <c r="F17" s="72">
        <f t="shared" si="0"/>
      </c>
    </row>
    <row r="18" spans="1:6" ht="13.5">
      <c r="A18" s="52" t="s">
        <v>9</v>
      </c>
      <c r="B18" s="48">
        <v>135</v>
      </c>
      <c r="C18" s="73">
        <v>159.8</v>
      </c>
      <c r="D18" s="73">
        <f t="shared" si="1"/>
        <v>118.4</v>
      </c>
      <c r="E18" s="27">
        <v>133</v>
      </c>
      <c r="F18" s="77">
        <f t="shared" si="0"/>
        <v>26.8</v>
      </c>
    </row>
    <row r="19" spans="1:6" ht="13.5">
      <c r="A19" s="52" t="s">
        <v>10</v>
      </c>
      <c r="B19" s="48">
        <v>60</v>
      </c>
      <c r="C19" s="73">
        <v>64.9</v>
      </c>
      <c r="D19" s="73">
        <f t="shared" si="1"/>
        <v>108.2</v>
      </c>
      <c r="E19" s="27">
        <v>17.8</v>
      </c>
      <c r="F19" s="77">
        <f t="shared" si="0"/>
        <v>47.1</v>
      </c>
    </row>
    <row r="20" spans="1:6" ht="13.5" hidden="1">
      <c r="A20" s="52" t="s">
        <v>59</v>
      </c>
      <c r="B20" s="48">
        <v>0.5</v>
      </c>
      <c r="C20" s="73"/>
      <c r="D20" s="73">
        <f t="shared" si="1"/>
      </c>
      <c r="E20" s="73"/>
      <c r="F20" s="72">
        <f t="shared" si="0"/>
      </c>
    </row>
    <row r="21" spans="1:6" ht="13.5">
      <c r="A21" s="52" t="s">
        <v>11</v>
      </c>
      <c r="B21" s="48">
        <v>44.2</v>
      </c>
      <c r="C21" s="73">
        <v>66.3</v>
      </c>
      <c r="D21" s="73">
        <f t="shared" si="1"/>
        <v>150</v>
      </c>
      <c r="E21" s="27">
        <v>43.95</v>
      </c>
      <c r="F21" s="77">
        <f t="shared" si="0"/>
        <v>22.4</v>
      </c>
    </row>
    <row r="22" spans="1:6" ht="13.5">
      <c r="A22" s="52" t="s">
        <v>12</v>
      </c>
      <c r="B22" s="48">
        <v>12</v>
      </c>
      <c r="C22" s="73">
        <v>14.8</v>
      </c>
      <c r="D22" s="73">
        <f t="shared" si="1"/>
        <v>123.3</v>
      </c>
      <c r="E22" s="27">
        <v>7.4</v>
      </c>
      <c r="F22" s="77">
        <f t="shared" si="0"/>
        <v>7.4</v>
      </c>
    </row>
    <row r="23" spans="1:6" ht="13.5" hidden="1">
      <c r="A23" s="52" t="s">
        <v>13</v>
      </c>
      <c r="B23" s="48"/>
      <c r="C23" s="73"/>
      <c r="D23" s="73">
        <f t="shared" si="1"/>
      </c>
      <c r="E23" s="27"/>
      <c r="F23" s="77">
        <f t="shared" si="0"/>
      </c>
    </row>
    <row r="24" spans="1:6" ht="13.5">
      <c r="A24" s="52" t="s">
        <v>14</v>
      </c>
      <c r="B24" s="48">
        <v>57.39</v>
      </c>
      <c r="C24" s="73">
        <v>78</v>
      </c>
      <c r="D24" s="73">
        <f t="shared" si="1"/>
        <v>135.9</v>
      </c>
      <c r="E24" s="27">
        <v>28.8</v>
      </c>
      <c r="F24" s="77">
        <f t="shared" si="0"/>
        <v>49.2</v>
      </c>
    </row>
    <row r="25" spans="1:6" ht="13.5" hidden="1">
      <c r="A25" s="52" t="s">
        <v>15</v>
      </c>
      <c r="B25" s="48"/>
      <c r="C25" s="73"/>
      <c r="D25" s="73">
        <f t="shared" si="1"/>
      </c>
      <c r="E25" s="73"/>
      <c r="F25" s="72">
        <f t="shared" si="0"/>
      </c>
    </row>
    <row r="26" spans="1:6" ht="13.5">
      <c r="A26" s="52" t="s">
        <v>16</v>
      </c>
      <c r="B26" s="48">
        <v>16</v>
      </c>
      <c r="C26" s="73">
        <v>21.3</v>
      </c>
      <c r="D26" s="73">
        <f t="shared" si="1"/>
        <v>133.1</v>
      </c>
      <c r="E26" s="27">
        <v>7.8</v>
      </c>
      <c r="F26" s="77">
        <f t="shared" si="0"/>
        <v>13.5</v>
      </c>
    </row>
    <row r="27" spans="1:6" ht="13.5" hidden="1">
      <c r="A27" s="52" t="s">
        <v>17</v>
      </c>
      <c r="B27" s="48"/>
      <c r="C27" s="73"/>
      <c r="D27" s="69">
        <f t="shared" si="1"/>
      </c>
      <c r="E27" s="73"/>
      <c r="F27" s="72">
        <f t="shared" si="0"/>
      </c>
    </row>
    <row r="28" spans="1:6" s="7" customFormat="1" ht="13.5" hidden="1">
      <c r="A28" s="52"/>
      <c r="B28" s="48"/>
      <c r="C28" s="73"/>
      <c r="D28" s="69">
        <f t="shared" si="1"/>
      </c>
      <c r="E28" s="73"/>
      <c r="F28" s="72"/>
    </row>
    <row r="29" spans="1:6" ht="13.5" hidden="1">
      <c r="A29" s="51" t="s">
        <v>18</v>
      </c>
      <c r="B29" s="117"/>
      <c r="C29" s="69"/>
      <c r="D29" s="69">
        <f t="shared" si="1"/>
      </c>
      <c r="E29" s="69"/>
      <c r="F29" s="72">
        <f t="shared" si="0"/>
      </c>
    </row>
    <row r="30" spans="1:6" ht="13.5" hidden="1">
      <c r="A30" s="52" t="s">
        <v>60</v>
      </c>
      <c r="B30" s="48"/>
      <c r="C30" s="73"/>
      <c r="D30" s="69">
        <f t="shared" si="1"/>
      </c>
      <c r="E30" s="73"/>
      <c r="F30" s="72">
        <f t="shared" si="0"/>
      </c>
    </row>
    <row r="31" spans="1:6" ht="13.5" hidden="1">
      <c r="A31" s="52" t="s">
        <v>19</v>
      </c>
      <c r="B31" s="48"/>
      <c r="C31" s="73"/>
      <c r="D31" s="69">
        <f t="shared" si="1"/>
      </c>
      <c r="E31" s="73"/>
      <c r="F31" s="72">
        <f t="shared" si="0"/>
      </c>
    </row>
    <row r="32" spans="1:6" ht="13.5" hidden="1">
      <c r="A32" s="52" t="s">
        <v>20</v>
      </c>
      <c r="B32" s="48"/>
      <c r="C32" s="73"/>
      <c r="D32" s="69">
        <f t="shared" si="1"/>
      </c>
      <c r="E32" s="73"/>
      <c r="F32" s="72">
        <f t="shared" si="0"/>
      </c>
    </row>
    <row r="33" spans="1:6" ht="13.5" hidden="1">
      <c r="A33" s="52" t="s">
        <v>61</v>
      </c>
      <c r="B33" s="48"/>
      <c r="C33" s="73"/>
      <c r="D33" s="69">
        <f t="shared" si="1"/>
      </c>
      <c r="E33" s="73"/>
      <c r="F33" s="72">
        <f t="shared" si="0"/>
      </c>
    </row>
    <row r="34" spans="1:6" ht="13.5" hidden="1">
      <c r="A34" s="52" t="s">
        <v>21</v>
      </c>
      <c r="B34" s="48"/>
      <c r="C34" s="73"/>
      <c r="D34" s="69">
        <f t="shared" si="1"/>
      </c>
      <c r="E34" s="73"/>
      <c r="F34" s="72">
        <f t="shared" si="0"/>
      </c>
    </row>
    <row r="35" spans="1:6" ht="13.5" hidden="1">
      <c r="A35" s="52" t="s">
        <v>62</v>
      </c>
      <c r="B35" s="48"/>
      <c r="C35" s="73"/>
      <c r="D35" s="69">
        <f t="shared" si="1"/>
      </c>
      <c r="E35" s="73"/>
      <c r="F35" s="72">
        <f t="shared" si="0"/>
      </c>
    </row>
    <row r="36" spans="1:6" ht="13.5" hidden="1">
      <c r="A36" s="52" t="s">
        <v>22</v>
      </c>
      <c r="B36" s="48"/>
      <c r="C36" s="73"/>
      <c r="D36" s="69">
        <f t="shared" si="1"/>
      </c>
      <c r="E36" s="73"/>
      <c r="F36" s="72">
        <f t="shared" si="0"/>
      </c>
    </row>
    <row r="37" spans="1:6" ht="13.5" hidden="1">
      <c r="A37" s="52" t="s">
        <v>23</v>
      </c>
      <c r="B37" s="48"/>
      <c r="C37" s="73"/>
      <c r="D37" s="69">
        <f t="shared" si="1"/>
      </c>
      <c r="E37" s="73"/>
      <c r="F37" s="72">
        <f t="shared" si="0"/>
      </c>
    </row>
    <row r="38" spans="1:6" ht="13.5" hidden="1">
      <c r="A38" s="52" t="s">
        <v>24</v>
      </c>
      <c r="B38" s="48"/>
      <c r="C38" s="73"/>
      <c r="D38" s="69">
        <f t="shared" si="1"/>
      </c>
      <c r="E38" s="73"/>
      <c r="F38" s="72">
        <f t="shared" si="0"/>
      </c>
    </row>
    <row r="39" spans="1:6" s="7" customFormat="1" ht="13.5" hidden="1">
      <c r="A39" s="52" t="s">
        <v>25</v>
      </c>
      <c r="B39" s="48"/>
      <c r="C39" s="73"/>
      <c r="D39" s="69">
        <f t="shared" si="1"/>
      </c>
      <c r="E39" s="73"/>
      <c r="F39" s="72">
        <f t="shared" si="0"/>
      </c>
    </row>
    <row r="40" spans="1:6" ht="13.5">
      <c r="A40" s="51" t="s">
        <v>63</v>
      </c>
      <c r="B40" s="117">
        <v>184.9</v>
      </c>
      <c r="C40" s="69">
        <f>SUM(C41:C47)</f>
        <v>182.2</v>
      </c>
      <c r="D40" s="69">
        <f t="shared" si="1"/>
        <v>98.5</v>
      </c>
      <c r="E40" s="69">
        <f>SUM(E41:E48)</f>
        <v>178.1</v>
      </c>
      <c r="F40" s="72">
        <f t="shared" si="0"/>
        <v>4.1</v>
      </c>
    </row>
    <row r="41" spans="1:6" ht="13.5">
      <c r="A41" s="52" t="s">
        <v>64</v>
      </c>
      <c r="B41" s="48">
        <v>7</v>
      </c>
      <c r="C41" s="73">
        <v>6.8</v>
      </c>
      <c r="D41" s="73">
        <f t="shared" si="1"/>
        <v>97.1</v>
      </c>
      <c r="E41" s="73">
        <v>6.3</v>
      </c>
      <c r="F41" s="75">
        <f t="shared" si="0"/>
        <v>0.5</v>
      </c>
    </row>
    <row r="42" spans="1:6" ht="13.5" hidden="1">
      <c r="A42" s="52" t="s">
        <v>67</v>
      </c>
      <c r="B42" s="48"/>
      <c r="C42" s="73"/>
      <c r="D42" s="73">
        <f t="shared" si="1"/>
      </c>
      <c r="E42" s="73"/>
      <c r="F42" s="75">
        <f t="shared" si="0"/>
      </c>
    </row>
    <row r="43" spans="1:6" ht="13.5">
      <c r="A43" s="52" t="s">
        <v>96</v>
      </c>
      <c r="B43" s="48">
        <v>1.3</v>
      </c>
      <c r="C43" s="73">
        <v>0.2</v>
      </c>
      <c r="D43" s="73">
        <f t="shared" si="1"/>
        <v>15.4</v>
      </c>
      <c r="E43" s="73">
        <v>0.2</v>
      </c>
      <c r="F43" s="75">
        <f t="shared" si="0"/>
        <v>0</v>
      </c>
    </row>
    <row r="44" spans="1:6" ht="13.5">
      <c r="A44" s="52" t="s">
        <v>26</v>
      </c>
      <c r="B44" s="118">
        <v>160</v>
      </c>
      <c r="C44" s="73">
        <v>167</v>
      </c>
      <c r="D44" s="73">
        <f t="shared" si="1"/>
        <v>104.4</v>
      </c>
      <c r="E44" s="73">
        <v>160.4</v>
      </c>
      <c r="F44" s="75">
        <f t="shared" si="0"/>
        <v>6.6</v>
      </c>
    </row>
    <row r="45" spans="1:6" ht="13.5" hidden="1">
      <c r="A45" s="52" t="s">
        <v>28</v>
      </c>
      <c r="B45" s="48"/>
      <c r="C45" s="73"/>
      <c r="D45" s="73">
        <f t="shared" si="1"/>
      </c>
      <c r="E45" s="73"/>
      <c r="F45" s="75">
        <f t="shared" si="0"/>
      </c>
    </row>
    <row r="46" spans="1:6" s="7" customFormat="1" ht="13.5">
      <c r="A46" s="52" t="s">
        <v>29</v>
      </c>
      <c r="B46" s="48">
        <v>10</v>
      </c>
      <c r="C46" s="73">
        <v>4.1</v>
      </c>
      <c r="D46" s="73">
        <f t="shared" si="1"/>
        <v>41</v>
      </c>
      <c r="E46" s="73">
        <v>5.4</v>
      </c>
      <c r="F46" s="75">
        <f t="shared" si="0"/>
        <v>-1.3</v>
      </c>
    </row>
    <row r="47" spans="1:6" ht="13.5">
      <c r="A47" s="52" t="s">
        <v>30</v>
      </c>
      <c r="B47" s="48">
        <v>6.6</v>
      </c>
      <c r="C47" s="73">
        <v>4.1</v>
      </c>
      <c r="D47" s="73">
        <f t="shared" si="1"/>
        <v>62.1</v>
      </c>
      <c r="E47" s="73">
        <v>5.8</v>
      </c>
      <c r="F47" s="75">
        <f t="shared" si="0"/>
        <v>-1.7</v>
      </c>
    </row>
    <row r="48" spans="1:21" ht="13.5" hidden="1">
      <c r="A48" s="52" t="s">
        <v>97</v>
      </c>
      <c r="B48" s="48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51" t="s">
        <v>118</v>
      </c>
      <c r="B49" s="15">
        <v>29.6</v>
      </c>
      <c r="C49" s="26">
        <f>SUM(C50:C56)</f>
        <v>23.7</v>
      </c>
      <c r="D49" s="26">
        <f t="shared" si="1"/>
        <v>80.1</v>
      </c>
      <c r="E49" s="26">
        <v>27.6</v>
      </c>
      <c r="F49" s="79">
        <f t="shared" si="0"/>
        <v>-3.9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 hidden="1">
      <c r="A50" s="52" t="s">
        <v>65</v>
      </c>
      <c r="B50" s="48">
        <v>0.2</v>
      </c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52" t="s">
        <v>66</v>
      </c>
      <c r="B51" s="48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52" t="s">
        <v>55</v>
      </c>
      <c r="B52" s="48">
        <v>3.6</v>
      </c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52" t="s">
        <v>56</v>
      </c>
      <c r="B53" s="48">
        <v>0.45</v>
      </c>
      <c r="C53" s="73">
        <v>0.5</v>
      </c>
      <c r="D53" s="73">
        <f t="shared" si="1"/>
        <v>111.1</v>
      </c>
      <c r="E53" s="73">
        <v>0.92</v>
      </c>
      <c r="F53" s="75">
        <f t="shared" si="0"/>
        <v>-0.4</v>
      </c>
    </row>
    <row r="54" spans="1:6" s="7" customFormat="1" ht="13.5">
      <c r="A54" s="52" t="s">
        <v>68</v>
      </c>
      <c r="B54" s="48">
        <v>3</v>
      </c>
      <c r="C54" s="73">
        <v>1.1</v>
      </c>
      <c r="D54" s="73">
        <f t="shared" si="1"/>
        <v>36.7</v>
      </c>
      <c r="E54" s="73"/>
      <c r="F54" s="75">
        <f t="shared" si="0"/>
        <v>1.1</v>
      </c>
    </row>
    <row r="55" spans="1:6" ht="13.5" hidden="1">
      <c r="A55" s="52" t="s">
        <v>69</v>
      </c>
      <c r="B55" s="48"/>
      <c r="C55" s="73"/>
      <c r="D55" s="73">
        <f t="shared" si="1"/>
      </c>
      <c r="E55" s="73"/>
      <c r="F55" s="75">
        <f t="shared" si="0"/>
      </c>
    </row>
    <row r="56" spans="1:6" ht="13.5">
      <c r="A56" s="111" t="s">
        <v>27</v>
      </c>
      <c r="B56" s="48">
        <v>22.3</v>
      </c>
      <c r="C56" s="73">
        <v>22.1</v>
      </c>
      <c r="D56" s="73">
        <f t="shared" si="1"/>
        <v>99.1</v>
      </c>
      <c r="E56" s="73">
        <v>26.7</v>
      </c>
      <c r="F56" s="75">
        <f t="shared" si="0"/>
        <v>-4.6</v>
      </c>
    </row>
    <row r="57" spans="1:6" ht="13.5">
      <c r="A57" s="51" t="s">
        <v>31</v>
      </c>
      <c r="B57" s="42">
        <v>84.4</v>
      </c>
      <c r="C57" s="26">
        <f>SUM(C58:C71)</f>
        <v>67.4</v>
      </c>
      <c r="D57" s="26">
        <f t="shared" si="1"/>
        <v>79.9</v>
      </c>
      <c r="E57" s="26">
        <v>58.3</v>
      </c>
      <c r="F57" s="16">
        <f t="shared" si="0"/>
        <v>9.1</v>
      </c>
    </row>
    <row r="58" spans="1:6" ht="13.5" hidden="1">
      <c r="A58" s="52" t="s">
        <v>70</v>
      </c>
      <c r="B58" s="29">
        <v>0.2</v>
      </c>
      <c r="C58" s="27"/>
      <c r="D58" s="17">
        <f t="shared" si="1"/>
      </c>
      <c r="E58" s="27"/>
      <c r="F58" s="18">
        <f t="shared" si="0"/>
      </c>
    </row>
    <row r="59" spans="1:6" ht="13.5" hidden="1">
      <c r="A59" s="52" t="s">
        <v>71</v>
      </c>
      <c r="B59" s="29"/>
      <c r="C59" s="27"/>
      <c r="D59" s="17">
        <f t="shared" si="1"/>
      </c>
      <c r="E59" s="27"/>
      <c r="F59" s="18">
        <f t="shared" si="0"/>
      </c>
    </row>
    <row r="60" spans="1:6" ht="13.5">
      <c r="A60" s="52" t="s">
        <v>72</v>
      </c>
      <c r="B60" s="29">
        <v>6.2</v>
      </c>
      <c r="C60" s="27">
        <v>14.3</v>
      </c>
      <c r="D60" s="27">
        <f t="shared" si="1"/>
        <v>230.6</v>
      </c>
      <c r="E60" s="27">
        <v>8.3</v>
      </c>
      <c r="F60" s="18">
        <f t="shared" si="0"/>
        <v>6</v>
      </c>
    </row>
    <row r="61" spans="1:6" ht="13.5" hidden="1">
      <c r="A61" s="52" t="s">
        <v>73</v>
      </c>
      <c r="B61" s="29">
        <v>4.5</v>
      </c>
      <c r="C61" s="27"/>
      <c r="D61" s="27">
        <f t="shared" si="1"/>
      </c>
      <c r="E61" s="27">
        <v>4.3</v>
      </c>
      <c r="F61" s="18">
        <f t="shared" si="0"/>
      </c>
    </row>
    <row r="62" spans="1:6" ht="13.5" hidden="1">
      <c r="A62" s="52" t="s">
        <v>57</v>
      </c>
      <c r="B62" s="29"/>
      <c r="C62" s="27"/>
      <c r="D62" s="27">
        <f t="shared" si="1"/>
      </c>
      <c r="E62" s="27"/>
      <c r="F62" s="18">
        <f t="shared" si="0"/>
      </c>
    </row>
    <row r="63" spans="1:6" ht="13.5">
      <c r="A63" s="52" t="s">
        <v>58</v>
      </c>
      <c r="B63" s="29">
        <v>0.6</v>
      </c>
      <c r="C63" s="27">
        <v>0.4</v>
      </c>
      <c r="D63" s="27">
        <f t="shared" si="1"/>
        <v>66.7</v>
      </c>
      <c r="E63" s="27">
        <v>0.6</v>
      </c>
      <c r="F63" s="18">
        <f t="shared" si="0"/>
        <v>-0.2</v>
      </c>
    </row>
    <row r="64" spans="1:6" ht="13.5" hidden="1">
      <c r="A64" s="52" t="s">
        <v>93</v>
      </c>
      <c r="B64" s="29">
        <v>0.02</v>
      </c>
      <c r="C64" s="27"/>
      <c r="D64" s="27">
        <f t="shared" si="1"/>
      </c>
      <c r="E64" s="27"/>
      <c r="F64" s="18">
        <f t="shared" si="0"/>
      </c>
    </row>
    <row r="65" spans="1:6" ht="13.5" hidden="1">
      <c r="A65" s="52" t="s">
        <v>32</v>
      </c>
      <c r="B65" s="29"/>
      <c r="C65" s="27"/>
      <c r="D65" s="27">
        <f t="shared" si="1"/>
      </c>
      <c r="E65" s="27"/>
      <c r="F65" s="18">
        <f t="shared" si="0"/>
      </c>
    </row>
    <row r="66" spans="1:6" ht="13.5">
      <c r="A66" s="52" t="s">
        <v>74</v>
      </c>
      <c r="B66" s="29">
        <v>2.3</v>
      </c>
      <c r="C66" s="27">
        <v>1.7</v>
      </c>
      <c r="D66" s="27">
        <f t="shared" si="1"/>
        <v>73.9</v>
      </c>
      <c r="E66" s="27">
        <v>1.7</v>
      </c>
      <c r="F66" s="18">
        <f t="shared" si="0"/>
        <v>0</v>
      </c>
    </row>
    <row r="67" spans="1:6" ht="13.5">
      <c r="A67" s="52" t="s">
        <v>33</v>
      </c>
      <c r="B67" s="29">
        <v>3.7</v>
      </c>
      <c r="C67" s="27">
        <v>1.3</v>
      </c>
      <c r="D67" s="27">
        <f t="shared" si="1"/>
        <v>35.1</v>
      </c>
      <c r="E67" s="27">
        <v>1.6</v>
      </c>
      <c r="F67" s="18">
        <f t="shared" si="0"/>
        <v>-0.3</v>
      </c>
    </row>
    <row r="68" spans="1:6" ht="13.5">
      <c r="A68" s="52" t="s">
        <v>34</v>
      </c>
      <c r="B68" s="29">
        <v>20.6</v>
      </c>
      <c r="C68" s="27">
        <v>20.6</v>
      </c>
      <c r="D68" s="27">
        <f t="shared" si="1"/>
        <v>100</v>
      </c>
      <c r="E68" s="27">
        <v>11.9</v>
      </c>
      <c r="F68" s="18">
        <f t="shared" si="0"/>
        <v>8.7</v>
      </c>
    </row>
    <row r="69" spans="1:6" ht="13.5">
      <c r="A69" s="52" t="s">
        <v>35</v>
      </c>
      <c r="B69" s="29">
        <v>26</v>
      </c>
      <c r="C69" s="27">
        <v>17.6</v>
      </c>
      <c r="D69" s="27">
        <f t="shared" si="1"/>
        <v>67.7</v>
      </c>
      <c r="E69" s="27">
        <v>17</v>
      </c>
      <c r="F69" s="18">
        <f t="shared" si="0"/>
        <v>0.6</v>
      </c>
    </row>
    <row r="70" spans="1:6" s="7" customFormat="1" ht="13.5">
      <c r="A70" s="52" t="s">
        <v>36</v>
      </c>
      <c r="B70" s="29">
        <v>17.6</v>
      </c>
      <c r="C70" s="27">
        <v>7</v>
      </c>
      <c r="D70" s="27">
        <f t="shared" si="1"/>
        <v>39.8</v>
      </c>
      <c r="E70" s="27">
        <v>8.1</v>
      </c>
      <c r="F70" s="18">
        <f t="shared" si="0"/>
        <v>-1.1</v>
      </c>
    </row>
    <row r="71" spans="1:6" ht="13.5">
      <c r="A71" s="52" t="s">
        <v>37</v>
      </c>
      <c r="B71" s="29">
        <v>2.7</v>
      </c>
      <c r="C71" s="27">
        <v>4.5</v>
      </c>
      <c r="D71" s="27">
        <f t="shared" si="1"/>
        <v>166.7</v>
      </c>
      <c r="E71" s="27">
        <v>4.8</v>
      </c>
      <c r="F71" s="18">
        <f t="shared" si="0"/>
        <v>-0.3</v>
      </c>
    </row>
    <row r="72" spans="1:6" ht="13.5">
      <c r="A72" s="51" t="s">
        <v>75</v>
      </c>
      <c r="B72" s="42">
        <v>15.8</v>
      </c>
      <c r="C72" s="26">
        <f>SUM(C73:C78)-C76-C77</f>
        <v>3.2</v>
      </c>
      <c r="D72" s="15">
        <f t="shared" si="1"/>
        <v>20.3</v>
      </c>
      <c r="E72" s="26">
        <v>0</v>
      </c>
      <c r="F72" s="16">
        <f t="shared" si="0"/>
        <v>3.2</v>
      </c>
    </row>
    <row r="73" spans="1:6" ht="13.5">
      <c r="A73" s="52" t="s">
        <v>76</v>
      </c>
      <c r="B73" s="29">
        <v>0.6</v>
      </c>
      <c r="C73" s="27">
        <v>0.6</v>
      </c>
      <c r="D73" s="27">
        <f t="shared" si="1"/>
        <v>100</v>
      </c>
      <c r="E73" s="27"/>
      <c r="F73" s="18">
        <f t="shared" si="0"/>
        <v>0.6</v>
      </c>
    </row>
    <row r="74" spans="1:6" ht="13.5" hidden="1">
      <c r="A74" s="52" t="s">
        <v>38</v>
      </c>
      <c r="B74" s="29"/>
      <c r="C74" s="27"/>
      <c r="D74" s="17">
        <f aca="true" t="shared" si="2" ref="D74:D106">IF(C74&gt;0,C74/B74*100,"")</f>
      </c>
      <c r="E74" s="27"/>
      <c r="F74" s="18">
        <f aca="true" t="shared" si="3" ref="F74:F105">IF(C74&gt;0,C74-E74,"")</f>
      </c>
    </row>
    <row r="75" spans="1:6" ht="13.5" hidden="1">
      <c r="A75" s="52" t="s">
        <v>39</v>
      </c>
      <c r="B75" s="29">
        <v>0.42</v>
      </c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52" t="s">
        <v>77</v>
      </c>
      <c r="B76" s="29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52" t="s">
        <v>78</v>
      </c>
      <c r="B77" s="42"/>
      <c r="C77" s="26"/>
      <c r="D77" s="17">
        <f t="shared" si="2"/>
      </c>
      <c r="E77" s="26"/>
      <c r="F77" s="16">
        <f t="shared" si="3"/>
      </c>
    </row>
    <row r="78" spans="1:6" ht="13.5">
      <c r="A78" s="52" t="s">
        <v>40</v>
      </c>
      <c r="B78" s="29">
        <v>14.8</v>
      </c>
      <c r="C78" s="27">
        <v>2.6</v>
      </c>
      <c r="D78" s="17">
        <f t="shared" si="2"/>
        <v>17.6</v>
      </c>
      <c r="E78" s="27"/>
      <c r="F78" s="18">
        <f t="shared" si="3"/>
        <v>2.6</v>
      </c>
    </row>
    <row r="79" spans="1:6" ht="13.5">
      <c r="A79" s="51" t="s">
        <v>79</v>
      </c>
      <c r="B79" s="42">
        <v>36.9</v>
      </c>
      <c r="C79" s="26">
        <f>SUM(C80:C95)-C86-C87-C89-C95</f>
        <v>55.6</v>
      </c>
      <c r="D79" s="26">
        <f t="shared" si="2"/>
        <v>150.7</v>
      </c>
      <c r="E79" s="26">
        <v>28.2</v>
      </c>
      <c r="F79" s="16">
        <f t="shared" si="3"/>
        <v>27.4</v>
      </c>
    </row>
    <row r="80" spans="1:6" ht="13.5" hidden="1">
      <c r="A80" s="52" t="s">
        <v>80</v>
      </c>
      <c r="B80" s="29"/>
      <c r="C80" s="27"/>
      <c r="D80" s="17">
        <f t="shared" si="2"/>
      </c>
      <c r="E80" s="27"/>
      <c r="F80" s="16">
        <f t="shared" si="3"/>
      </c>
    </row>
    <row r="81" spans="1:6" ht="13.5" hidden="1">
      <c r="A81" s="52" t="s">
        <v>81</v>
      </c>
      <c r="B81" s="29"/>
      <c r="C81" s="27"/>
      <c r="D81" s="17">
        <f t="shared" si="2"/>
      </c>
      <c r="E81" s="27"/>
      <c r="F81" s="16">
        <f t="shared" si="3"/>
      </c>
    </row>
    <row r="82" spans="1:6" ht="13.5" hidden="1">
      <c r="A82" s="52" t="s">
        <v>82</v>
      </c>
      <c r="B82" s="29"/>
      <c r="C82" s="27"/>
      <c r="D82" s="17">
        <f t="shared" si="2"/>
      </c>
      <c r="E82" s="27"/>
      <c r="F82" s="16">
        <f t="shared" si="3"/>
      </c>
    </row>
    <row r="83" spans="1:6" ht="13.5">
      <c r="A83" s="52" t="s">
        <v>83</v>
      </c>
      <c r="B83" s="29">
        <v>0.1</v>
      </c>
      <c r="C83" s="27">
        <v>0.1</v>
      </c>
      <c r="D83" s="27">
        <f t="shared" si="2"/>
        <v>100</v>
      </c>
      <c r="E83" s="27"/>
      <c r="F83" s="18">
        <f t="shared" si="3"/>
        <v>0.1</v>
      </c>
    </row>
    <row r="84" spans="1:6" ht="13.5">
      <c r="A84" s="52" t="s">
        <v>41</v>
      </c>
      <c r="B84" s="29">
        <v>25</v>
      </c>
      <c r="C84" s="27">
        <v>45.1</v>
      </c>
      <c r="D84" s="27">
        <f t="shared" si="2"/>
        <v>180.4</v>
      </c>
      <c r="E84" s="27">
        <v>21.3</v>
      </c>
      <c r="F84" s="18">
        <f t="shared" si="3"/>
        <v>23.8</v>
      </c>
    </row>
    <row r="85" spans="1:6" ht="13.5">
      <c r="A85" s="52" t="s">
        <v>42</v>
      </c>
      <c r="B85" s="29">
        <v>0.88</v>
      </c>
      <c r="C85" s="27">
        <v>1.6</v>
      </c>
      <c r="D85" s="27">
        <f t="shared" si="2"/>
        <v>181.8</v>
      </c>
      <c r="E85" s="27"/>
      <c r="F85" s="18">
        <f t="shared" si="3"/>
        <v>1.6</v>
      </c>
    </row>
    <row r="86" spans="1:6" ht="13.5" hidden="1">
      <c r="A86" s="52" t="s">
        <v>84</v>
      </c>
      <c r="B86" s="29"/>
      <c r="C86" s="27"/>
      <c r="D86" s="27">
        <f t="shared" si="2"/>
      </c>
      <c r="E86" s="27"/>
      <c r="F86" s="16">
        <f t="shared" si="3"/>
      </c>
    </row>
    <row r="87" spans="1:6" ht="13.5" hidden="1">
      <c r="A87" s="52" t="s">
        <v>85</v>
      </c>
      <c r="B87" s="29"/>
      <c r="C87" s="27"/>
      <c r="D87" s="27">
        <f t="shared" si="2"/>
      </c>
      <c r="E87" s="27"/>
      <c r="F87" s="16">
        <f t="shared" si="3"/>
      </c>
    </row>
    <row r="88" spans="1:6" ht="13.5" hidden="1">
      <c r="A88" s="52" t="s">
        <v>43</v>
      </c>
      <c r="B88" s="29"/>
      <c r="C88" s="27"/>
      <c r="D88" s="27">
        <f t="shared" si="2"/>
      </c>
      <c r="E88" s="27"/>
      <c r="F88" s="16">
        <f t="shared" si="3"/>
      </c>
    </row>
    <row r="89" spans="1:6" ht="13.5" hidden="1">
      <c r="A89" s="52" t="s">
        <v>86</v>
      </c>
      <c r="B89" s="29"/>
      <c r="C89" s="27"/>
      <c r="D89" s="27">
        <f t="shared" si="2"/>
      </c>
      <c r="E89" s="27"/>
      <c r="F89" s="18">
        <f t="shared" si="3"/>
      </c>
    </row>
    <row r="90" spans="1:6" ht="13.5">
      <c r="A90" s="52" t="s">
        <v>44</v>
      </c>
      <c r="B90" s="29">
        <v>3</v>
      </c>
      <c r="C90" s="27">
        <v>1.2</v>
      </c>
      <c r="D90" s="27">
        <f t="shared" si="2"/>
        <v>40</v>
      </c>
      <c r="E90" s="27">
        <v>1.1</v>
      </c>
      <c r="F90" s="18">
        <f t="shared" si="3"/>
        <v>0.1</v>
      </c>
    </row>
    <row r="91" spans="1:6" ht="13.5" hidden="1">
      <c r="A91" s="52" t="s">
        <v>45</v>
      </c>
      <c r="B91" s="29">
        <v>1.3</v>
      </c>
      <c r="C91" s="27"/>
      <c r="D91" s="27">
        <f t="shared" si="2"/>
      </c>
      <c r="E91" s="27"/>
      <c r="F91" s="18">
        <f t="shared" si="3"/>
      </c>
    </row>
    <row r="92" spans="1:6" ht="13.5">
      <c r="A92" s="52" t="s">
        <v>46</v>
      </c>
      <c r="B92" s="29">
        <v>6.6</v>
      </c>
      <c r="C92" s="27">
        <v>7.6</v>
      </c>
      <c r="D92" s="27">
        <f t="shared" si="2"/>
        <v>115.2</v>
      </c>
      <c r="E92" s="27">
        <v>5.8</v>
      </c>
      <c r="F92" s="18">
        <f t="shared" si="3"/>
        <v>1.8</v>
      </c>
    </row>
    <row r="93" spans="1:6" s="7" customFormat="1" ht="13.5" hidden="1">
      <c r="A93" s="52" t="s">
        <v>47</v>
      </c>
      <c r="B93" s="29">
        <v>0.005</v>
      </c>
      <c r="C93" s="27"/>
      <c r="D93" s="17">
        <f t="shared" si="2"/>
      </c>
      <c r="E93" s="27"/>
      <c r="F93" s="18">
        <f t="shared" si="3"/>
      </c>
    </row>
    <row r="94" spans="1:6" ht="13.5" hidden="1">
      <c r="A94" s="52" t="s">
        <v>107</v>
      </c>
      <c r="B94" s="29"/>
      <c r="C94" s="27"/>
      <c r="D94" s="17">
        <f t="shared" si="2"/>
      </c>
      <c r="E94" s="27"/>
      <c r="F94" s="18">
        <f t="shared" si="3"/>
      </c>
    </row>
    <row r="95" spans="1:6" ht="13.5" hidden="1">
      <c r="A95" s="52" t="s">
        <v>87</v>
      </c>
      <c r="B95" s="29"/>
      <c r="C95" s="27"/>
      <c r="D95" s="17">
        <f t="shared" si="2"/>
      </c>
      <c r="E95" s="27"/>
      <c r="F95" s="16">
        <f t="shared" si="3"/>
      </c>
    </row>
    <row r="96" spans="1:6" s="7" customFormat="1" ht="13.5">
      <c r="A96" s="51" t="s">
        <v>48</v>
      </c>
      <c r="B96" s="42">
        <v>1278</v>
      </c>
      <c r="C96" s="26">
        <f>SUM(C97:C106)</f>
        <v>681</v>
      </c>
      <c r="D96" s="15">
        <f t="shared" si="2"/>
        <v>53.3</v>
      </c>
      <c r="E96" s="26">
        <v>469.5</v>
      </c>
      <c r="F96" s="16">
        <f t="shared" si="3"/>
        <v>211.5</v>
      </c>
    </row>
    <row r="97" spans="1:6" ht="13.5" hidden="1">
      <c r="A97" s="52" t="s">
        <v>88</v>
      </c>
      <c r="B97" s="29"/>
      <c r="C97" s="27"/>
      <c r="D97" s="17">
        <f t="shared" si="2"/>
      </c>
      <c r="E97" s="27"/>
      <c r="F97" s="16">
        <f t="shared" si="3"/>
      </c>
    </row>
    <row r="98" spans="1:6" ht="13.5">
      <c r="A98" s="52" t="s">
        <v>49</v>
      </c>
      <c r="B98" s="29">
        <v>251</v>
      </c>
      <c r="C98" s="27">
        <v>68.2</v>
      </c>
      <c r="D98" s="17">
        <f t="shared" si="2"/>
        <v>27.2</v>
      </c>
      <c r="E98" s="27">
        <v>19</v>
      </c>
      <c r="F98" s="18">
        <f t="shared" si="3"/>
        <v>49.2</v>
      </c>
    </row>
    <row r="99" spans="1:6" ht="13.5">
      <c r="A99" s="52" t="s">
        <v>50</v>
      </c>
      <c r="B99" s="29">
        <v>25</v>
      </c>
      <c r="C99" s="27">
        <v>13.3</v>
      </c>
      <c r="D99" s="17">
        <f t="shared" si="2"/>
        <v>53.2</v>
      </c>
      <c r="E99" s="27">
        <v>0.9</v>
      </c>
      <c r="F99" s="18">
        <f t="shared" si="3"/>
        <v>12.4</v>
      </c>
    </row>
    <row r="100" spans="1:6" ht="13.5">
      <c r="A100" s="52" t="s">
        <v>51</v>
      </c>
      <c r="B100" s="29">
        <v>890</v>
      </c>
      <c r="C100" s="27">
        <v>536.6</v>
      </c>
      <c r="D100" s="27">
        <f t="shared" si="2"/>
        <v>60.3</v>
      </c>
      <c r="E100" s="27">
        <v>422.1</v>
      </c>
      <c r="F100" s="18">
        <f t="shared" si="3"/>
        <v>114.5</v>
      </c>
    </row>
    <row r="101" spans="1:6" ht="13.5" hidden="1">
      <c r="A101" s="52" t="s">
        <v>52</v>
      </c>
      <c r="B101" s="29"/>
      <c r="C101" s="27"/>
      <c r="D101" s="17">
        <f t="shared" si="2"/>
      </c>
      <c r="E101" s="27"/>
      <c r="F101" s="16">
        <f t="shared" si="3"/>
      </c>
    </row>
    <row r="102" spans="1:6" ht="13.5" hidden="1">
      <c r="A102" s="52" t="s">
        <v>89</v>
      </c>
      <c r="B102" s="29"/>
      <c r="C102" s="27"/>
      <c r="D102" s="17">
        <f t="shared" si="2"/>
      </c>
      <c r="E102" s="27"/>
      <c r="F102" s="16">
        <f t="shared" si="3"/>
      </c>
    </row>
    <row r="103" spans="1:6" ht="13.5" hidden="1">
      <c r="A103" s="52" t="s">
        <v>53</v>
      </c>
      <c r="B103" s="29"/>
      <c r="C103" s="27"/>
      <c r="D103" s="17">
        <f t="shared" si="2"/>
      </c>
      <c r="E103" s="27"/>
      <c r="F103" s="16">
        <f t="shared" si="3"/>
      </c>
    </row>
    <row r="104" spans="1:6" ht="13.5" hidden="1">
      <c r="A104" s="52" t="s">
        <v>54</v>
      </c>
      <c r="B104" s="29"/>
      <c r="C104" s="36"/>
      <c r="D104" s="17">
        <f t="shared" si="2"/>
      </c>
      <c r="E104" s="17"/>
      <c r="F104" s="16">
        <f t="shared" si="3"/>
      </c>
    </row>
    <row r="105" spans="1:6" ht="13.5">
      <c r="A105" s="119" t="s">
        <v>90</v>
      </c>
      <c r="B105" s="19">
        <v>112</v>
      </c>
      <c r="C105" s="19">
        <v>62.9</v>
      </c>
      <c r="D105" s="19">
        <f t="shared" si="2"/>
        <v>56.2</v>
      </c>
      <c r="E105" s="19">
        <v>27.5</v>
      </c>
      <c r="F105" s="108">
        <f t="shared" si="3"/>
        <v>35.4</v>
      </c>
    </row>
    <row r="106" spans="1:5" ht="13.5" hidden="1">
      <c r="A106" s="5" t="s">
        <v>91</v>
      </c>
      <c r="B106" s="61"/>
      <c r="D106" s="33">
        <f t="shared" si="2"/>
      </c>
      <c r="E106" s="20"/>
    </row>
    <row r="107" spans="1:5" ht="13.5">
      <c r="A107" s="5"/>
      <c r="B107" s="5"/>
      <c r="E107" s="20"/>
    </row>
    <row r="108" spans="1:5" ht="13.5">
      <c r="A108" s="5"/>
      <c r="B108" s="5"/>
      <c r="E108" s="20"/>
    </row>
    <row r="109" spans="1:5" ht="13.5">
      <c r="A109" s="5"/>
      <c r="B109" s="5"/>
      <c r="E109" s="20"/>
    </row>
    <row r="110" spans="1:5" ht="13.5">
      <c r="A110" s="5"/>
      <c r="B110" s="5"/>
      <c r="E110" s="20"/>
    </row>
    <row r="111" spans="1:5" ht="13.5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2" ht="13.5">
      <c r="A173" s="46"/>
      <c r="B173" s="5"/>
    </row>
    <row r="174" spans="1:2" ht="13.5">
      <c r="A174" s="5"/>
      <c r="B174" s="5"/>
    </row>
    <row r="175" spans="1:2" ht="13.5">
      <c r="A175" s="5"/>
      <c r="B175" s="5"/>
    </row>
    <row r="176" spans="1:2" ht="13.5">
      <c r="A176" s="5"/>
      <c r="B176" s="5"/>
    </row>
    <row r="177" spans="1:2" ht="13.5">
      <c r="A177" s="5"/>
      <c r="B177" s="5"/>
    </row>
    <row r="178" spans="1:2" ht="13.5">
      <c r="A178" s="5"/>
      <c r="B178" s="5"/>
    </row>
    <row r="179" spans="1:2" ht="13.5">
      <c r="A179" s="5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5" ht="13.5">
      <c r="A238" s="5"/>
      <c r="B238" s="5"/>
      <c r="E238" s="20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3 D45:D46 D27:D38 D50:D52 D58:D59 D72 D74 D48">
    <cfRule type="cellIs" priority="2" dxfId="17" operator="greaterThan" stopIfTrue="1">
      <formula>60</formula>
    </cfRule>
  </conditionalFormatting>
  <conditionalFormatting sqref="D75:D78 D93:D99 D80:D82 D101:D106">
    <cfRule type="cellIs" priority="1" dxfId="17" operator="greaterThan" stopIfTrue="1">
      <formula>60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Vert</cp:lastModifiedBy>
  <cp:lastPrinted>2017-05-25T12:53:17Z</cp:lastPrinted>
  <dcterms:created xsi:type="dcterms:W3CDTF">2001-05-16T07:54:33Z</dcterms:created>
  <dcterms:modified xsi:type="dcterms:W3CDTF">2017-05-28T21:31:04Z</dcterms:modified>
  <cp:category/>
  <cp:version/>
  <cp:contentType/>
  <cp:contentStatus/>
</cp:coreProperties>
</file>