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285" windowWidth="24240" windowHeight="6165" tabRatio="898" activeTab="0"/>
  </bookViews>
  <sheets>
    <sheet name="зерноск" sheetId="1" r:id="rId1"/>
    <sheet name="пшен." sheetId="2" r:id="rId2"/>
    <sheet name="ячмень" sheetId="3" r:id="rId3"/>
    <sheet name="кукуруз" sheetId="4" r:id="rId4"/>
    <sheet name="рис" sheetId="5" r:id="rId5"/>
    <sheet name="подсолн" sheetId="6" r:id="rId6"/>
    <sheet name="соя" sheetId="7" r:id="rId7"/>
    <sheet name="рапс" sheetId="8" r:id="rId8"/>
    <sheet name="лен" sheetId="9" r:id="rId9"/>
    <sheet name="сах св" sheetId="10" r:id="rId10"/>
    <sheet name="картоф" sheetId="11" r:id="rId11"/>
    <sheet name="овощи" sheetId="12" r:id="rId12"/>
    <sheet name="сев озимых" sheetId="13" r:id="rId13"/>
  </sheets>
  <definedNames>
    <definedName name="_xlnm.Print_Titles" localSheetId="0">'зерноск'!$4:$5</definedName>
    <definedName name="_xlnm.Print_Titles" localSheetId="10">'картоф'!$4:$5</definedName>
    <definedName name="_xlnm.Print_Titles" localSheetId="11">'овощи'!$4:$5</definedName>
    <definedName name="_xlnm.Print_Titles" localSheetId="5">'подсолн'!$4:$5</definedName>
    <definedName name="_xlnm.Print_Titles" localSheetId="1">'пшен.'!$4:$5</definedName>
    <definedName name="_xlnm.Print_Titles" localSheetId="4">'рис'!$4:$5</definedName>
    <definedName name="_xlnm.Print_Titles" localSheetId="12">'сев озимых'!$3:$4</definedName>
    <definedName name="_xlnm.Print_Titles" localSheetId="6">'соя'!$4:$5</definedName>
    <definedName name="_xlnm.Print_Titles" localSheetId="2">'ячмень'!$4:$5</definedName>
    <definedName name="_xlnm.Print_Area" localSheetId="0">'зерноск'!$A$1:$N$104</definedName>
    <definedName name="_xlnm.Print_Area" localSheetId="10">'картоф'!$A$1:$L$102</definedName>
    <definedName name="_xlnm.Print_Area" localSheetId="3">'кукуруз'!$A$1:$N$96</definedName>
    <definedName name="_xlnm.Print_Area" localSheetId="8">'лен'!$A$1:$F$89</definedName>
    <definedName name="_xlnm.Print_Area" localSheetId="11">'овощи'!$A$1:$L$103</definedName>
    <definedName name="_xlnm.Print_Area" localSheetId="5">'подсолн'!$A$1:$N$103</definedName>
    <definedName name="_xlnm.Print_Area" localSheetId="1">'пшен.'!$A$1:$N$103</definedName>
    <definedName name="_xlnm.Print_Area" localSheetId="7">'рапс'!$A$1:$N$95</definedName>
    <definedName name="_xlnm.Print_Area" localSheetId="4">'рис'!$A$1:$L$108</definedName>
    <definedName name="_xlnm.Print_Area" localSheetId="9">'сах св'!$A$1:$N$100</definedName>
    <definedName name="_xlnm.Print_Area" localSheetId="12">'сев озимых'!$A$1:$F$94</definedName>
    <definedName name="_xlnm.Print_Area" localSheetId="6">'соя'!$A$1:$N$102</definedName>
    <definedName name="_xlnm.Print_Area" localSheetId="2">'ячмень'!$A$1:$N$103</definedName>
  </definedNames>
  <calcPr fullCalcOnLoad="1"/>
</workbook>
</file>

<file path=xl/sharedStrings.xml><?xml version="1.0" encoding="utf-8"?>
<sst xmlns="http://schemas.openxmlformats.org/spreadsheetml/2006/main" count="1492" uniqueCount="148">
  <si>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</si>
  <si>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</si>
  <si>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</si>
  <si>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</si>
  <si>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</si>
  <si>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</si>
  <si>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</si>
  <si>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</si>
  <si>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</si>
  <si>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</si>
  <si>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</si>
  <si>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</si>
  <si>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</si>
  <si>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</si>
  <si>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</si>
  <si>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</si>
  <si>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</si>
  <si>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</si>
  <si>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</si>
  <si>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</si>
  <si>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</si>
  <si>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</si>
  <si>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</si>
  <si>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</si>
  <si>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</si>
  <si>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</si>
  <si>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</si>
  <si>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</si>
  <si>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</si>
  <si>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</si>
  <si>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</si>
  <si>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</si>
  <si>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</si>
  <si>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</si>
  <si>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</si>
  <si>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</si>
  <si>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</si>
  <si>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</si>
  <si>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</si>
  <si>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</si>
  <si>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</si>
  <si>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</si>
  <si>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</si>
  <si>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</si>
  <si>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</si>
  <si>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</si>
  <si>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</si>
  <si>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</si>
  <si>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</si>
  <si>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</si>
  <si>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</si>
  <si>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</si>
  <si>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</si>
  <si>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</si>
  <si>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</si>
  <si>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</si>
  <si>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</si>
  <si>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</si>
  <si>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</si>
  <si>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</si>
  <si>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</si>
  <si>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</si>
  <si>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</si>
  <si>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</si>
  <si>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</si>
  <si>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</si>
  <si>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</si>
  <si>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</si>
  <si>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</si>
  <si>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</si>
  <si>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</si>
  <si>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</si>
  <si>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</si>
  <si>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</si>
  <si>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</si>
  <si>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</si>
  <si>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</si>
  <si>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</si>
  <si>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</si>
  <si>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</si>
  <si>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</si>
  <si>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</si>
  <si>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</si>
  <si>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</si>
  <si>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</si>
  <si>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</si>
  <si>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</si>
  <si>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</si>
  <si>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</si>
  <si>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</si>
  <si>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</si>
  <si>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</si>
  <si>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</si>
  <si>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</si>
  <si>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</si>
  <si>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</si>
  <si>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</si>
  <si>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</si>
  <si>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</si>
  <si>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Уборка зерновых и зернобобовых культур в Российской Федерации</t>
  </si>
  <si>
    <t/>
  </si>
  <si>
    <t>Республика Крым</t>
  </si>
  <si>
    <t>г. Севастополь</t>
  </si>
  <si>
    <t>2017 г. +/- к 2016 г.</t>
  </si>
  <si>
    <t>2017 г.</t>
  </si>
  <si>
    <t>2016 г.</t>
  </si>
  <si>
    <t>Уборка пшеницы озимой и яровой в Российской Федерации</t>
  </si>
  <si>
    <t>Уборка ячменя озимого и ярового в Российской Федерации</t>
  </si>
  <si>
    <t>Уборка картофеля  в сельскохозяйственных предприятиях и крестьянских (фермерских) хозяйствах                                                                                в Российской Федерации</t>
  </si>
  <si>
    <t>% к площ. уборки</t>
  </si>
  <si>
    <t xml:space="preserve"> </t>
  </si>
  <si>
    <t>Уборка овощей  в сельскохозяйственных предприятиях и крестьянских (фермерских) хозяйствах  в Российской Федерации</t>
  </si>
  <si>
    <t>Убрано, тыс.га</t>
  </si>
  <si>
    <t>Собрано, тыс. тонн</t>
  </si>
  <si>
    <t>Выкопано, тыс.га</t>
  </si>
  <si>
    <t>Накопано, тыс. тонн</t>
  </si>
  <si>
    <t>Республика Крым*</t>
  </si>
  <si>
    <t>* посевные площади - по оперативным данным Республики Крым</t>
  </si>
  <si>
    <t>Уборка льна-долгунцав Российской Федерации</t>
  </si>
  <si>
    <t>Вытереблено, тыс.га</t>
  </si>
  <si>
    <t>2016г.</t>
  </si>
  <si>
    <t>2017г.</t>
  </si>
  <si>
    <t xml:space="preserve">Оперативная информация по севу озимых культур в Российской Федерации </t>
  </si>
  <si>
    <t>посеяно, тыс.га</t>
  </si>
  <si>
    <t>% к плану</t>
  </si>
  <si>
    <t>Московская обл.</t>
  </si>
  <si>
    <t xml:space="preserve">     в т. ч.  Ненецкий а.о.</t>
  </si>
  <si>
    <t xml:space="preserve">Респ. Сев.Осетия-Алания </t>
  </si>
  <si>
    <t>Ставропольский край</t>
  </si>
  <si>
    <t xml:space="preserve">     в т. ч. Ханты-Мансийский а. о.</t>
  </si>
  <si>
    <t xml:space="preserve">     в т. ч. Ямало-Ненецкий а. о.</t>
  </si>
  <si>
    <t xml:space="preserve">     в т. ч. Таймырский а. о.</t>
  </si>
  <si>
    <t xml:space="preserve">     в т. ч. Эвенкийский а. о.</t>
  </si>
  <si>
    <t xml:space="preserve">     в т. ч. Усть-Ордынский а. о.</t>
  </si>
  <si>
    <t xml:space="preserve">     в т.ч.Агинский Бурятский а. о.</t>
  </si>
  <si>
    <t xml:space="preserve">     в т. ч. Корякский а. о.</t>
  </si>
  <si>
    <t>Прогнозируемая площадь сева озимых культур под урожай                           2018 г, тыс. га</t>
  </si>
  <si>
    <t>Посевная площадь, тыс.га   (4сх)</t>
  </si>
  <si>
    <t>Ппосевная площадь, тыс.га   (4сх)</t>
  </si>
  <si>
    <t>Уборка кукурузы на зерно  в Российской Федерации</t>
  </si>
  <si>
    <t>Уборка рапса озимого и ярового  в Российской Федерации</t>
  </si>
  <si>
    <t>Уборка подсолнечника на зерно в Российской Федерации</t>
  </si>
  <si>
    <t>Уборка сои  в Российской Федерации</t>
  </si>
  <si>
    <t>Уборка сахарной свеклы (фабричной) в Российской Федерации</t>
  </si>
  <si>
    <t>Уборка риса  в Российской Федерации</t>
  </si>
  <si>
    <t>Гибель и перевод на корм (операт.дан.)</t>
  </si>
  <si>
    <t>Площадь к уборке</t>
  </si>
  <si>
    <t>по состоянию на 27 октября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</si>
</sst>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mmm/yyyy"/>
    <numFmt numFmtId="178" formatCode="[&lt;=0.05]##0.00;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=999999999]&quot;...&quot;;[&lt;=0.05]##0.00;##0.0"/>
  </numFmts>
  <fonts count="4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 vertical="center"/>
      <protection locked="0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 applyProtection="1">
      <alignment horizontal="center"/>
      <protection locked="0"/>
    </xf>
    <xf numFmtId="172" fontId="3" fillId="0" borderId="17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2" fillId="33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3" fillId="0" borderId="11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172" fontId="3" fillId="34" borderId="20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Continuous" vertical="center"/>
    </xf>
    <xf numFmtId="0" fontId="1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3" fillId="34" borderId="21" xfId="0" applyFont="1" applyFill="1" applyBorder="1" applyAlignment="1">
      <alignment horizontal="left" vertical="center"/>
    </xf>
    <xf numFmtId="172" fontId="3" fillId="34" borderId="11" xfId="0" applyNumberFormat="1" applyFont="1" applyFill="1" applyBorder="1" applyAlignment="1">
      <alignment horizontal="center"/>
    </xf>
    <xf numFmtId="172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>
      <alignment/>
    </xf>
    <xf numFmtId="172" fontId="3" fillId="34" borderId="12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>
      <alignment/>
    </xf>
    <xf numFmtId="16" fontId="2" fillId="34" borderId="0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172" fontId="4" fillId="34" borderId="18" xfId="0" applyNumberFormat="1" applyFont="1" applyFill="1" applyBorder="1" applyAlignment="1">
      <alignment/>
    </xf>
    <xf numFmtId="172" fontId="4" fillId="34" borderId="20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172" fontId="4" fillId="34" borderId="23" xfId="0" applyNumberFormat="1" applyFont="1" applyFill="1" applyBorder="1" applyAlignment="1">
      <alignment horizontal="center"/>
    </xf>
    <xf numFmtId="172" fontId="4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>
      <alignment/>
    </xf>
    <xf numFmtId="172" fontId="4" fillId="34" borderId="25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4" fillId="34" borderId="26" xfId="0" applyFont="1" applyFill="1" applyBorder="1" applyAlignment="1">
      <alignment/>
    </xf>
    <xf numFmtId="172" fontId="4" fillId="34" borderId="27" xfId="0" applyNumberFormat="1" applyFont="1" applyFill="1" applyBorder="1" applyAlignment="1">
      <alignment/>
    </xf>
    <xf numFmtId="172" fontId="4" fillId="34" borderId="28" xfId="0" applyNumberFormat="1" applyFont="1" applyFill="1" applyBorder="1" applyAlignment="1">
      <alignment horizontal="center"/>
    </xf>
    <xf numFmtId="172" fontId="4" fillId="34" borderId="29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 horizontal="center"/>
    </xf>
    <xf numFmtId="172" fontId="4" fillId="34" borderId="20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>
      <alignment horizontal="left"/>
    </xf>
    <xf numFmtId="172" fontId="2" fillId="34" borderId="12" xfId="0" applyNumberFormat="1" applyFont="1" applyFill="1" applyBorder="1" applyAlignment="1">
      <alignment horizontal="center"/>
    </xf>
    <xf numFmtId="172" fontId="2" fillId="34" borderId="17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 applyProtection="1">
      <alignment horizontal="center" vertical="center"/>
      <protection locked="0"/>
    </xf>
    <xf numFmtId="172" fontId="3" fillId="34" borderId="17" xfId="0" applyNumberFormat="1" applyFont="1" applyFill="1" applyBorder="1" applyAlignment="1" applyProtection="1">
      <alignment horizontal="center"/>
      <protection locked="0"/>
    </xf>
    <xf numFmtId="172" fontId="4" fillId="34" borderId="17" xfId="0" applyNumberFormat="1" applyFont="1" applyFill="1" applyBorder="1" applyAlignment="1" applyProtection="1">
      <alignment horizontal="center"/>
      <protection locked="0"/>
    </xf>
    <xf numFmtId="172" fontId="4" fillId="34" borderId="13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2" fontId="4" fillId="34" borderId="12" xfId="0" applyNumberFormat="1" applyFont="1" applyFill="1" applyBorder="1" applyAlignment="1">
      <alignment horizontal="center"/>
    </xf>
    <xf numFmtId="173" fontId="4" fillId="34" borderId="12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72" fontId="3" fillId="34" borderId="30" xfId="0" applyNumberFormat="1" applyFont="1" applyFill="1" applyBorder="1" applyAlignment="1" applyProtection="1">
      <alignment horizontal="center"/>
      <protection locked="0"/>
    </xf>
    <xf numFmtId="172" fontId="3" fillId="34" borderId="31" xfId="0" applyNumberFormat="1" applyFont="1" applyFill="1" applyBorder="1" applyAlignment="1" applyProtection="1">
      <alignment horizontal="center"/>
      <protection locked="0"/>
    </xf>
    <xf numFmtId="172" fontId="4" fillId="34" borderId="31" xfId="0" applyNumberFormat="1" applyFont="1" applyFill="1" applyBorder="1" applyAlignment="1" applyProtection="1">
      <alignment horizontal="center"/>
      <protection locked="0"/>
    </xf>
    <xf numFmtId="172" fontId="3" fillId="34" borderId="31" xfId="0" applyNumberFormat="1" applyFont="1" applyFill="1" applyBorder="1" applyAlignment="1">
      <alignment horizontal="center"/>
    </xf>
    <xf numFmtId="172" fontId="4" fillId="34" borderId="31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172" fontId="3" fillId="34" borderId="32" xfId="0" applyNumberFormat="1" applyFont="1" applyFill="1" applyBorder="1" applyAlignment="1" applyProtection="1">
      <alignment horizontal="center"/>
      <protection locked="0"/>
    </xf>
    <xf numFmtId="172" fontId="3" fillId="34" borderId="33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/>
    </xf>
    <xf numFmtId="172" fontId="4" fillId="34" borderId="17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172" fontId="4" fillId="34" borderId="24" xfId="0" applyNumberFormat="1" applyFont="1" applyFill="1" applyBorder="1" applyAlignment="1">
      <alignment horizontal="center"/>
    </xf>
    <xf numFmtId="0" fontId="4" fillId="34" borderId="34" xfId="0" applyFont="1" applyFill="1" applyBorder="1" applyAlignment="1">
      <alignment/>
    </xf>
    <xf numFmtId="172" fontId="4" fillId="34" borderId="35" xfId="0" applyNumberFormat="1" applyFont="1" applyFill="1" applyBorder="1" applyAlignment="1">
      <alignment horizontal="center"/>
    </xf>
    <xf numFmtId="172" fontId="4" fillId="34" borderId="36" xfId="0" applyNumberFormat="1" applyFont="1" applyFill="1" applyBorder="1" applyAlignment="1">
      <alignment/>
    </xf>
    <xf numFmtId="172" fontId="4" fillId="34" borderId="36" xfId="0" applyNumberFormat="1" applyFont="1" applyFill="1" applyBorder="1" applyAlignment="1">
      <alignment horizontal="center"/>
    </xf>
    <xf numFmtId="172" fontId="3" fillId="34" borderId="37" xfId="0" applyNumberFormat="1" applyFont="1" applyFill="1" applyBorder="1" applyAlignment="1" applyProtection="1">
      <alignment/>
      <protection locked="0"/>
    </xf>
    <xf numFmtId="172" fontId="4" fillId="34" borderId="38" xfId="0" applyNumberFormat="1" applyFont="1" applyFill="1" applyBorder="1" applyAlignment="1">
      <alignment/>
    </xf>
    <xf numFmtId="172" fontId="4" fillId="34" borderId="39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37" xfId="0" applyNumberFormat="1" applyFont="1" applyFill="1" applyBorder="1" applyAlignment="1" applyProtection="1">
      <alignment horizontal="center"/>
      <protection locked="0"/>
    </xf>
    <xf numFmtId="172" fontId="4" fillId="0" borderId="38" xfId="0" applyNumberFormat="1" applyFont="1" applyFill="1" applyBorder="1" applyAlignment="1">
      <alignment horizontal="center"/>
    </xf>
    <xf numFmtId="172" fontId="4" fillId="0" borderId="3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2" fontId="4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72" fontId="4" fillId="34" borderId="30" xfId="0" applyNumberFormat="1" applyFont="1" applyFill="1" applyBorder="1" applyAlignment="1">
      <alignment/>
    </xf>
    <xf numFmtId="0" fontId="3" fillId="34" borderId="4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left"/>
    </xf>
    <xf numFmtId="172" fontId="3" fillId="34" borderId="41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>
      <alignment horizontal="center"/>
    </xf>
    <xf numFmtId="172" fontId="4" fillId="34" borderId="18" xfId="0" applyNumberFormat="1" applyFont="1" applyFill="1" applyBorder="1" applyAlignment="1">
      <alignment horizontal="center"/>
    </xf>
    <xf numFmtId="172" fontId="4" fillId="34" borderId="18" xfId="0" applyNumberFormat="1" applyFont="1" applyFill="1" applyBorder="1" applyAlignment="1">
      <alignment horizontal="center"/>
    </xf>
    <xf numFmtId="172" fontId="2" fillId="34" borderId="18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 applyProtection="1">
      <alignment horizontal="center" vertical="center"/>
      <protection locked="0"/>
    </xf>
    <xf numFmtId="172" fontId="3" fillId="34" borderId="18" xfId="0" applyNumberFormat="1" applyFont="1" applyFill="1" applyBorder="1" applyAlignment="1">
      <alignment horizontal="center"/>
    </xf>
    <xf numFmtId="172" fontId="3" fillId="34" borderId="21" xfId="0" applyNumberFormat="1" applyFont="1" applyFill="1" applyBorder="1" applyAlignment="1">
      <alignment horizontal="center"/>
    </xf>
    <xf numFmtId="172" fontId="3" fillId="34" borderId="20" xfId="0" applyNumberFormat="1" applyFont="1" applyFill="1" applyBorder="1" applyAlignment="1">
      <alignment horizontal="center"/>
    </xf>
    <xf numFmtId="172" fontId="2" fillId="34" borderId="20" xfId="0" applyNumberFormat="1" applyFont="1" applyFill="1" applyBorder="1" applyAlignment="1">
      <alignment horizontal="center"/>
    </xf>
    <xf numFmtId="172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/>
    </xf>
    <xf numFmtId="172" fontId="3" fillId="34" borderId="21" xfId="0" applyNumberFormat="1" applyFont="1" applyFill="1" applyBorder="1" applyAlignment="1">
      <alignment horizontal="center"/>
    </xf>
    <xf numFmtId="172" fontId="4" fillId="34" borderId="25" xfId="0" applyNumberFormat="1" applyFont="1" applyFill="1" applyBorder="1" applyAlignment="1">
      <alignment horizontal="center"/>
    </xf>
    <xf numFmtId="172" fontId="3" fillId="0" borderId="41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 applyProtection="1">
      <alignment horizontal="center" vertical="center"/>
      <protection locked="0"/>
    </xf>
    <xf numFmtId="172" fontId="3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center"/>
    </xf>
    <xf numFmtId="172" fontId="4" fillId="34" borderId="25" xfId="0" applyNumberFormat="1" applyFont="1" applyFill="1" applyBorder="1" applyAlignment="1">
      <alignment horizontal="center"/>
    </xf>
    <xf numFmtId="172" fontId="2" fillId="0" borderId="31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42" xfId="0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172" fontId="4" fillId="0" borderId="22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4" fillId="0" borderId="26" xfId="0" applyNumberFormat="1" applyFont="1" applyFill="1" applyBorder="1" applyAlignment="1">
      <alignment horizontal="center"/>
    </xf>
    <xf numFmtId="172" fontId="4" fillId="0" borderId="28" xfId="0" applyNumberFormat="1" applyFont="1" applyFill="1" applyBorder="1" applyAlignment="1">
      <alignment/>
    </xf>
    <xf numFmtId="172" fontId="4" fillId="0" borderId="29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/>
    </xf>
    <xf numFmtId="172" fontId="3" fillId="34" borderId="45" xfId="0" applyNumberFormat="1" applyFont="1" applyFill="1" applyBorder="1" applyAlignment="1" applyProtection="1">
      <alignment horizontal="center"/>
      <protection locked="0"/>
    </xf>
    <xf numFmtId="172" fontId="4" fillId="34" borderId="31" xfId="0" applyNumberFormat="1" applyFont="1" applyFill="1" applyBorder="1" applyAlignment="1" applyProtection="1">
      <alignment horizontal="center"/>
      <protection locked="0"/>
    </xf>
    <xf numFmtId="172" fontId="2" fillId="34" borderId="31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 applyProtection="1">
      <alignment horizontal="center"/>
      <protection locked="0"/>
    </xf>
    <xf numFmtId="172" fontId="4" fillId="34" borderId="33" xfId="0" applyNumberFormat="1" applyFont="1" applyFill="1" applyBorder="1" applyAlignment="1" applyProtection="1">
      <alignment horizontal="center"/>
      <protection locked="0"/>
    </xf>
    <xf numFmtId="172" fontId="4" fillId="34" borderId="24" xfId="0" applyNumberFormat="1" applyFont="1" applyFill="1" applyBorder="1" applyAlignment="1" applyProtection="1">
      <alignment horizontal="center"/>
      <protection locked="0"/>
    </xf>
    <xf numFmtId="172" fontId="3" fillId="0" borderId="45" xfId="0" applyNumberFormat="1" applyFont="1" applyFill="1" applyBorder="1" applyAlignment="1" applyProtection="1">
      <alignment horizontal="center"/>
      <protection locked="0"/>
    </xf>
    <xf numFmtId="172" fontId="3" fillId="0" borderId="31" xfId="0" applyNumberFormat="1" applyFont="1" applyFill="1" applyBorder="1" applyAlignment="1" applyProtection="1">
      <alignment horizontal="center"/>
      <protection locked="0"/>
    </xf>
    <xf numFmtId="172" fontId="4" fillId="0" borderId="31" xfId="0" applyNumberFormat="1" applyFont="1" applyFill="1" applyBorder="1" applyAlignment="1" applyProtection="1">
      <alignment horizontal="center"/>
      <protection locked="0"/>
    </xf>
    <xf numFmtId="172" fontId="4" fillId="0" borderId="31" xfId="0" applyNumberFormat="1" applyFont="1" applyFill="1" applyBorder="1" applyAlignment="1" applyProtection="1">
      <alignment horizontal="center"/>
      <protection locked="0"/>
    </xf>
    <xf numFmtId="172" fontId="4" fillId="0" borderId="33" xfId="0" applyNumberFormat="1" applyFont="1" applyFill="1" applyBorder="1" applyAlignment="1" applyProtection="1">
      <alignment horizontal="center"/>
      <protection locked="0"/>
    </xf>
    <xf numFmtId="172" fontId="3" fillId="0" borderId="21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 applyProtection="1">
      <alignment horizontal="center" vertical="center"/>
      <protection locked="0"/>
    </xf>
    <xf numFmtId="172" fontId="4" fillId="0" borderId="23" xfId="0" applyNumberFormat="1" applyFont="1" applyFill="1" applyBorder="1" applyAlignment="1">
      <alignment horizontal="center"/>
    </xf>
    <xf numFmtId="172" fontId="3" fillId="34" borderId="46" xfId="0" applyNumberFormat="1" applyFont="1" applyFill="1" applyBorder="1" applyAlignment="1">
      <alignment horizontal="center"/>
    </xf>
    <xf numFmtId="172" fontId="4" fillId="34" borderId="46" xfId="0" applyNumberFormat="1" applyFont="1" applyFill="1" applyBorder="1" applyAlignment="1">
      <alignment horizontal="center"/>
    </xf>
    <xf numFmtId="0" fontId="3" fillId="34" borderId="47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2" fillId="34" borderId="42" xfId="0" applyFont="1" applyFill="1" applyBorder="1" applyAlignment="1">
      <alignment horizontal="left"/>
    </xf>
    <xf numFmtId="0" fontId="3" fillId="34" borderId="42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172" fontId="3" fillId="34" borderId="40" xfId="0" applyNumberFormat="1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/>
    </xf>
    <xf numFmtId="172" fontId="4" fillId="34" borderId="19" xfId="0" applyNumberFormat="1" applyFont="1" applyFill="1" applyBorder="1" applyAlignment="1">
      <alignment horizontal="center"/>
    </xf>
    <xf numFmtId="172" fontId="2" fillId="34" borderId="19" xfId="0" applyNumberFormat="1" applyFont="1" applyFill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31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28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172" fontId="4" fillId="0" borderId="29" xfId="0" applyNumberFormat="1" applyFont="1" applyFill="1" applyBorder="1" applyAlignment="1">
      <alignment horizontal="center"/>
    </xf>
    <xf numFmtId="172" fontId="3" fillId="0" borderId="30" xfId="0" applyNumberFormat="1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172" fontId="3" fillId="34" borderId="42" xfId="0" applyNumberFormat="1" applyFont="1" applyFill="1" applyBorder="1" applyAlignment="1">
      <alignment horizontal="center"/>
    </xf>
    <xf numFmtId="172" fontId="4" fillId="34" borderId="42" xfId="0" applyNumberFormat="1" applyFont="1" applyFill="1" applyBorder="1" applyAlignment="1">
      <alignment horizontal="center"/>
    </xf>
    <xf numFmtId="172" fontId="2" fillId="34" borderId="42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172" fontId="3" fillId="34" borderId="49" xfId="0" applyNumberFormat="1" applyFont="1" applyFill="1" applyBorder="1" applyAlignment="1">
      <alignment horizontal="center" vertical="center"/>
    </xf>
    <xf numFmtId="172" fontId="2" fillId="34" borderId="46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>
      <alignment horizontal="center"/>
    </xf>
    <xf numFmtId="172" fontId="4" fillId="34" borderId="22" xfId="0" applyNumberFormat="1" applyFont="1" applyFill="1" applyBorder="1" applyAlignment="1">
      <alignment/>
    </xf>
    <xf numFmtId="172" fontId="4" fillId="34" borderId="31" xfId="0" applyNumberFormat="1" applyFont="1" applyFill="1" applyBorder="1" applyAlignment="1">
      <alignment horizontal="center"/>
    </xf>
    <xf numFmtId="172" fontId="4" fillId="34" borderId="43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 applyProtection="1">
      <alignment/>
      <protection locked="0"/>
    </xf>
    <xf numFmtId="172" fontId="2" fillId="34" borderId="0" xfId="0" applyNumberFormat="1" applyFont="1" applyFill="1" applyBorder="1" applyAlignment="1">
      <alignment horizontal="center"/>
    </xf>
    <xf numFmtId="172" fontId="4" fillId="34" borderId="50" xfId="0" applyNumberFormat="1" applyFont="1" applyFill="1" applyBorder="1" applyAlignment="1">
      <alignment/>
    </xf>
    <xf numFmtId="172" fontId="3" fillId="34" borderId="38" xfId="0" applyNumberFormat="1" applyFont="1" applyFill="1" applyBorder="1" applyAlignment="1" applyProtection="1">
      <alignment horizontal="center"/>
      <protection locked="0"/>
    </xf>
    <xf numFmtId="172" fontId="4" fillId="34" borderId="39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>
      <alignment/>
    </xf>
    <xf numFmtId="172" fontId="4" fillId="34" borderId="35" xfId="0" applyNumberFormat="1" applyFont="1" applyFill="1" applyBorder="1" applyAlignment="1">
      <alignment/>
    </xf>
    <xf numFmtId="0" fontId="4" fillId="34" borderId="26" xfId="0" applyFont="1" applyFill="1" applyBorder="1" applyAlignment="1">
      <alignment/>
    </xf>
    <xf numFmtId="172" fontId="4" fillId="34" borderId="32" xfId="0" applyNumberFormat="1" applyFont="1" applyFill="1" applyBorder="1" applyAlignment="1" applyProtection="1">
      <alignment horizontal="center"/>
      <protection locked="0"/>
    </xf>
    <xf numFmtId="172" fontId="4" fillId="34" borderId="27" xfId="0" applyNumberFormat="1" applyFont="1" applyFill="1" applyBorder="1" applyAlignment="1">
      <alignment horizontal="center"/>
    </xf>
    <xf numFmtId="172" fontId="4" fillId="34" borderId="50" xfId="0" applyNumberFormat="1" applyFont="1" applyFill="1" applyBorder="1" applyAlignment="1">
      <alignment horizontal="center"/>
    </xf>
    <xf numFmtId="172" fontId="4" fillId="34" borderId="36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>
      <alignment horizontal="center"/>
    </xf>
    <xf numFmtId="172" fontId="4" fillId="34" borderId="35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172" fontId="4" fillId="34" borderId="29" xfId="0" applyNumberFormat="1" applyFont="1" applyFill="1" applyBorder="1" applyAlignment="1">
      <alignment horizontal="center"/>
    </xf>
    <xf numFmtId="172" fontId="4" fillId="34" borderId="30" xfId="0" applyNumberFormat="1" applyFont="1" applyFill="1" applyBorder="1" applyAlignment="1" applyProtection="1">
      <alignment horizontal="center"/>
      <protection locked="0"/>
    </xf>
    <xf numFmtId="172" fontId="4" fillId="34" borderId="30" xfId="0" applyNumberFormat="1" applyFont="1" applyFill="1" applyBorder="1" applyAlignment="1">
      <alignment horizontal="center"/>
    </xf>
    <xf numFmtId="172" fontId="4" fillId="34" borderId="30" xfId="0" applyNumberFormat="1" applyFont="1" applyFill="1" applyBorder="1" applyAlignment="1">
      <alignment horizontal="center"/>
    </xf>
    <xf numFmtId="0" fontId="4" fillId="34" borderId="43" xfId="0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>
      <alignment/>
    </xf>
    <xf numFmtId="172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/>
    </xf>
    <xf numFmtId="172" fontId="4" fillId="34" borderId="29" xfId="0" applyNumberFormat="1" applyFont="1" applyFill="1" applyBorder="1" applyAlignment="1" applyProtection="1">
      <alignment horizontal="center"/>
      <protection locked="0"/>
    </xf>
    <xf numFmtId="172" fontId="3" fillId="34" borderId="45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172" fontId="4" fillId="34" borderId="51" xfId="0" applyNumberFormat="1" applyFont="1" applyFill="1" applyBorder="1" applyAlignment="1">
      <alignment/>
    </xf>
    <xf numFmtId="172" fontId="3" fillId="34" borderId="49" xfId="0" applyNumberFormat="1" applyFont="1" applyFill="1" applyBorder="1" applyAlignment="1">
      <alignment horizontal="center" vertical="center"/>
    </xf>
    <xf numFmtId="172" fontId="3" fillId="34" borderId="46" xfId="0" applyNumberFormat="1" applyFont="1" applyFill="1" applyBorder="1" applyAlignment="1">
      <alignment horizontal="center" vertical="center"/>
    </xf>
    <xf numFmtId="172" fontId="4" fillId="34" borderId="46" xfId="0" applyNumberFormat="1" applyFont="1" applyFill="1" applyBorder="1" applyAlignment="1">
      <alignment horizontal="center" vertical="center"/>
    </xf>
    <xf numFmtId="172" fontId="4" fillId="34" borderId="52" xfId="0" applyNumberFormat="1" applyFont="1" applyFill="1" applyBorder="1" applyAlignment="1">
      <alignment horizontal="center" vertical="center"/>
    </xf>
    <xf numFmtId="172" fontId="3" fillId="34" borderId="40" xfId="0" applyNumberFormat="1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 vertical="center"/>
    </xf>
    <xf numFmtId="172" fontId="4" fillId="34" borderId="19" xfId="0" applyNumberFormat="1" applyFont="1" applyFill="1" applyBorder="1" applyAlignment="1">
      <alignment horizontal="center" vertical="center"/>
    </xf>
    <xf numFmtId="172" fontId="4" fillId="34" borderId="22" xfId="0" applyNumberFormat="1" applyFont="1" applyFill="1" applyBorder="1" applyAlignment="1">
      <alignment horizontal="center" vertical="center"/>
    </xf>
    <xf numFmtId="172" fontId="4" fillId="0" borderId="51" xfId="0" applyNumberFormat="1" applyFont="1" applyFill="1" applyBorder="1" applyAlignment="1">
      <alignment/>
    </xf>
    <xf numFmtId="172" fontId="4" fillId="34" borderId="43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 applyProtection="1">
      <alignment horizontal="center" vertical="center"/>
      <protection locked="0"/>
    </xf>
    <xf numFmtId="172" fontId="4" fillId="34" borderId="53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>
      <alignment horizontal="center" vertical="center"/>
    </xf>
    <xf numFmtId="172" fontId="4" fillId="34" borderId="31" xfId="0" applyNumberFormat="1" applyFont="1" applyFill="1" applyBorder="1" applyAlignment="1">
      <alignment horizontal="center" vertical="center"/>
    </xf>
    <xf numFmtId="172" fontId="4" fillId="34" borderId="33" xfId="0" applyNumberFormat="1" applyFont="1" applyFill="1" applyBorder="1" applyAlignment="1">
      <alignment horizontal="center" vertical="center"/>
    </xf>
    <xf numFmtId="172" fontId="3" fillId="34" borderId="41" xfId="0" applyNumberFormat="1" applyFont="1" applyFill="1" applyBorder="1" applyAlignment="1">
      <alignment horizontal="center" vertical="center"/>
    </xf>
    <xf numFmtId="172" fontId="3" fillId="34" borderId="4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72" fontId="3" fillId="34" borderId="47" xfId="0" applyNumberFormat="1" applyFont="1" applyFill="1" applyBorder="1" applyAlignment="1">
      <alignment horizontal="center"/>
    </xf>
    <xf numFmtId="172" fontId="4" fillId="0" borderId="42" xfId="0" applyNumberFormat="1" applyFont="1" applyFill="1" applyBorder="1" applyAlignment="1">
      <alignment horizontal="center"/>
    </xf>
    <xf numFmtId="172" fontId="2" fillId="0" borderId="42" xfId="0" applyNumberFormat="1" applyFont="1" applyFill="1" applyBorder="1" applyAlignment="1">
      <alignment horizontal="center"/>
    </xf>
    <xf numFmtId="172" fontId="3" fillId="34" borderId="42" xfId="0" applyNumberFormat="1" applyFont="1" applyFill="1" applyBorder="1" applyAlignment="1" applyProtection="1">
      <alignment horizontal="center" vertical="center"/>
      <protection locked="0"/>
    </xf>
    <xf numFmtId="172" fontId="3" fillId="34" borderId="42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center"/>
    </xf>
    <xf numFmtId="172" fontId="3" fillId="34" borderId="19" xfId="0" applyNumberFormat="1" applyFont="1" applyFill="1" applyBorder="1" applyAlignment="1" applyProtection="1">
      <alignment horizontal="center" vertical="center"/>
      <protection locked="0"/>
    </xf>
    <xf numFmtId="172" fontId="3" fillId="34" borderId="19" xfId="0" applyNumberFormat="1" applyFont="1" applyFill="1" applyBorder="1" applyAlignment="1">
      <alignment horizontal="center"/>
    </xf>
    <xf numFmtId="172" fontId="4" fillId="34" borderId="39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 applyProtection="1">
      <alignment horizontal="center"/>
      <protection locked="0"/>
    </xf>
    <xf numFmtId="172" fontId="4" fillId="34" borderId="37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>
      <alignment horizontal="center"/>
    </xf>
    <xf numFmtId="172" fontId="4" fillId="34" borderId="34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 applyProtection="1">
      <alignment horizontal="center"/>
      <protection locked="0"/>
    </xf>
    <xf numFmtId="172" fontId="4" fillId="34" borderId="27" xfId="0" applyNumberFormat="1" applyFont="1" applyFill="1" applyBorder="1" applyAlignment="1">
      <alignment horizontal="center"/>
    </xf>
    <xf numFmtId="172" fontId="4" fillId="34" borderId="32" xfId="0" applyNumberFormat="1" applyFont="1" applyFill="1" applyBorder="1" applyAlignment="1">
      <alignment horizontal="center" vertical="center"/>
    </xf>
    <xf numFmtId="172" fontId="3" fillId="0" borderId="55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 applyProtection="1">
      <alignment horizontal="center" vertical="center"/>
      <protection locked="0"/>
    </xf>
    <xf numFmtId="172" fontId="3" fillId="0" borderId="49" xfId="0" applyNumberFormat="1" applyFont="1" applyFill="1" applyBorder="1" applyAlignment="1">
      <alignment horizontal="center" vertical="center"/>
    </xf>
    <xf numFmtId="172" fontId="3" fillId="0" borderId="46" xfId="0" applyNumberFormat="1" applyFont="1" applyFill="1" applyBorder="1" applyAlignment="1">
      <alignment horizontal="center"/>
    </xf>
    <xf numFmtId="172" fontId="4" fillId="0" borderId="46" xfId="0" applyNumberFormat="1" applyFont="1" applyFill="1" applyBorder="1" applyAlignment="1">
      <alignment horizontal="center"/>
    </xf>
    <xf numFmtId="172" fontId="2" fillId="0" borderId="46" xfId="0" applyNumberFormat="1" applyFont="1" applyFill="1" applyBorder="1" applyAlignment="1">
      <alignment horizontal="center"/>
    </xf>
    <xf numFmtId="172" fontId="4" fillId="0" borderId="5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172" fontId="3" fillId="34" borderId="55" xfId="0" applyNumberFormat="1" applyFont="1" applyFill="1" applyBorder="1" applyAlignment="1">
      <alignment horizontal="center"/>
    </xf>
    <xf numFmtId="172" fontId="3" fillId="34" borderId="48" xfId="0" applyNumberFormat="1" applyFont="1" applyFill="1" applyBorder="1" applyAlignment="1">
      <alignment horizontal="center"/>
    </xf>
    <xf numFmtId="172" fontId="3" fillId="34" borderId="48" xfId="0" applyNumberFormat="1" applyFont="1" applyFill="1" applyBorder="1" applyAlignment="1" applyProtection="1">
      <alignment horizontal="center" vertical="center"/>
      <protection locked="0"/>
    </xf>
    <xf numFmtId="172" fontId="3" fillId="34" borderId="48" xfId="0" applyNumberFormat="1" applyFont="1" applyFill="1" applyBorder="1" applyAlignment="1">
      <alignment horizontal="center"/>
    </xf>
    <xf numFmtId="172" fontId="3" fillId="34" borderId="40" xfId="0" applyNumberFormat="1" applyFont="1" applyFill="1" applyBorder="1" applyAlignment="1">
      <alignment horizontal="center"/>
    </xf>
    <xf numFmtId="172" fontId="3" fillId="34" borderId="45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 applyProtection="1">
      <alignment horizontal="center"/>
      <protection locked="0"/>
    </xf>
    <xf numFmtId="172" fontId="3" fillId="34" borderId="11" xfId="0" applyNumberFormat="1" applyFont="1" applyFill="1" applyBorder="1" applyAlignment="1">
      <alignment horizontal="center" vertical="center"/>
    </xf>
    <xf numFmtId="172" fontId="3" fillId="34" borderId="45" xfId="0" applyNumberFormat="1" applyFont="1" applyFill="1" applyBorder="1" applyAlignment="1">
      <alignment horizontal="center"/>
    </xf>
    <xf numFmtId="172" fontId="3" fillId="34" borderId="31" xfId="0" applyNumberFormat="1" applyFont="1" applyFill="1" applyBorder="1" applyAlignment="1" applyProtection="1">
      <alignment horizontal="center" vertical="center"/>
      <protection locked="0"/>
    </xf>
    <xf numFmtId="2" fontId="3" fillId="34" borderId="18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72" fontId="4" fillId="34" borderId="5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1" fillId="34" borderId="56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rgb="FF3366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showZero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82" sqref="Q82"/>
    </sheetView>
  </sheetViews>
  <sheetFormatPr defaultColWidth="9.00390625" defaultRowHeight="12.75"/>
  <cols>
    <col min="1" max="1" width="33.75390625" style="52" customWidth="1"/>
    <col min="2" max="2" width="39.875" style="52" hidden="1" customWidth="1"/>
    <col min="3" max="3" width="47.875" style="52" hidden="1" customWidth="1"/>
    <col min="4" max="4" width="14.625" style="52" customWidth="1"/>
    <col min="5" max="5" width="11.125" style="52" customWidth="1"/>
    <col min="6" max="6" width="12.00390625" style="52" customWidth="1"/>
    <col min="7" max="7" width="11.25390625" style="52" customWidth="1"/>
    <col min="8" max="8" width="12.00390625" style="52" customWidth="1"/>
    <col min="9" max="9" width="12.125" style="56" customWidth="1"/>
    <col min="10" max="10" width="11.625" style="52" customWidth="1"/>
    <col min="11" max="11" width="11.25390625" style="52" customWidth="1"/>
    <col min="12" max="13" width="10.25390625" style="52" customWidth="1"/>
    <col min="14" max="14" width="11.625" style="52" customWidth="1"/>
    <col min="15" max="16384" width="9.125" style="52" customWidth="1"/>
  </cols>
  <sheetData>
    <row r="1" spans="1:14" ht="23.25" customHeight="1">
      <c r="A1" s="48" t="s">
        <v>99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1"/>
      <c r="M1" s="51"/>
      <c r="N1" s="51"/>
    </row>
    <row r="2" spans="1:14" ht="15" customHeight="1">
      <c r="A2" s="48" t="s">
        <v>147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1"/>
      <c r="M2" s="51"/>
      <c r="N2" s="51"/>
    </row>
    <row r="3" spans="1:14" ht="4.5" customHeight="1">
      <c r="A3" s="49"/>
      <c r="B3" s="49"/>
      <c r="C3" s="49"/>
      <c r="D3" s="49"/>
      <c r="E3" s="50"/>
      <c r="F3" s="50"/>
      <c r="G3" s="50"/>
      <c r="H3" s="50"/>
      <c r="I3" s="50"/>
      <c r="J3" s="50"/>
      <c r="K3" s="50"/>
      <c r="L3" s="51"/>
      <c r="M3" s="51"/>
      <c r="N3" s="51"/>
    </row>
    <row r="4" spans="1:14" s="56" customFormat="1" ht="24" customHeight="1">
      <c r="A4" s="381" t="s">
        <v>1</v>
      </c>
      <c r="B4" s="381" t="s">
        <v>137</v>
      </c>
      <c r="C4" s="387" t="s">
        <v>145</v>
      </c>
      <c r="D4" s="389" t="s">
        <v>146</v>
      </c>
      <c r="E4" s="385" t="s">
        <v>96</v>
      </c>
      <c r="F4" s="381"/>
      <c r="G4" s="382"/>
      <c r="H4" s="386"/>
      <c r="I4" s="381" t="s">
        <v>60</v>
      </c>
      <c r="J4" s="382"/>
      <c r="K4" s="382"/>
      <c r="L4" s="53"/>
      <c r="M4" s="54" t="s">
        <v>0</v>
      </c>
      <c r="N4" s="55"/>
    </row>
    <row r="5" spans="1:15" s="56" customFormat="1" ht="42.75" customHeight="1">
      <c r="A5" s="384"/>
      <c r="B5" s="381"/>
      <c r="C5" s="388"/>
      <c r="D5" s="390"/>
      <c r="E5" s="379" t="s">
        <v>104</v>
      </c>
      <c r="F5" s="377" t="s">
        <v>109</v>
      </c>
      <c r="G5" s="377" t="s">
        <v>105</v>
      </c>
      <c r="H5" s="380" t="s">
        <v>103</v>
      </c>
      <c r="I5" s="377" t="s">
        <v>104</v>
      </c>
      <c r="J5" s="377" t="s">
        <v>105</v>
      </c>
      <c r="K5" s="377" t="s">
        <v>103</v>
      </c>
      <c r="L5" s="379" t="s">
        <v>104</v>
      </c>
      <c r="M5" s="377" t="s">
        <v>105</v>
      </c>
      <c r="N5" s="377" t="s">
        <v>103</v>
      </c>
      <c r="O5" s="60"/>
    </row>
    <row r="6" spans="1:14" s="45" customFormat="1" ht="15.75">
      <c r="A6" s="162" t="s">
        <v>2</v>
      </c>
      <c r="B6" s="265">
        <v>47931.52</v>
      </c>
      <c r="C6" s="355">
        <v>899.0195</v>
      </c>
      <c r="D6" s="359">
        <v>47032.5045</v>
      </c>
      <c r="E6" s="165">
        <v>45172.576</v>
      </c>
      <c r="F6" s="303">
        <v>96.04544023378556</v>
      </c>
      <c r="G6" s="62">
        <v>44673.522</v>
      </c>
      <c r="H6" s="211">
        <v>499.0540000000037</v>
      </c>
      <c r="I6" s="172">
        <v>135062.9719</v>
      </c>
      <c r="J6" s="62">
        <v>118869.43800000001</v>
      </c>
      <c r="K6" s="63">
        <v>16193.533899999995</v>
      </c>
      <c r="L6" s="177">
        <v>29.89932916378291</v>
      </c>
      <c r="M6" s="303">
        <v>26.608476940770423</v>
      </c>
      <c r="N6" s="63">
        <v>3.290852223012486</v>
      </c>
    </row>
    <row r="7" spans="1:14" s="44" customFormat="1" ht="15.75">
      <c r="A7" s="163" t="s">
        <v>3</v>
      </c>
      <c r="B7" s="226">
        <v>8321.566</v>
      </c>
      <c r="C7" s="356">
        <v>223.54850000000005</v>
      </c>
      <c r="D7" s="235">
        <v>8098.0205000000005</v>
      </c>
      <c r="E7" s="166">
        <v>7417.1709999999985</v>
      </c>
      <c r="F7" s="39">
        <v>91.5923959441693</v>
      </c>
      <c r="G7" s="65">
        <v>7316.1</v>
      </c>
      <c r="H7" s="110">
        <v>101.0709999999981</v>
      </c>
      <c r="I7" s="173">
        <v>30443.091999999993</v>
      </c>
      <c r="J7" s="65">
        <v>25331.400000000005</v>
      </c>
      <c r="K7" s="67">
        <v>5111.691999999988</v>
      </c>
      <c r="L7" s="42">
        <v>41.0440746209033</v>
      </c>
      <c r="M7" s="39">
        <v>34.624185016607214</v>
      </c>
      <c r="N7" s="67">
        <v>6.419889604296088</v>
      </c>
    </row>
    <row r="8" spans="1:14" s="378" customFormat="1" ht="15">
      <c r="A8" s="75" t="s">
        <v>4</v>
      </c>
      <c r="B8" s="227">
        <v>757.637</v>
      </c>
      <c r="C8" s="262">
        <v>11.106</v>
      </c>
      <c r="D8" s="311">
        <v>746.531</v>
      </c>
      <c r="E8" s="167">
        <v>689.2</v>
      </c>
      <c r="F8" s="73">
        <v>92.32034570567063</v>
      </c>
      <c r="G8" s="66">
        <v>608</v>
      </c>
      <c r="H8" s="111">
        <v>81.20000000000005</v>
      </c>
      <c r="I8" s="94">
        <v>3581.7</v>
      </c>
      <c r="J8" s="66">
        <v>2917.6</v>
      </c>
      <c r="K8" s="101">
        <v>664.0999999999999</v>
      </c>
      <c r="L8" s="72">
        <v>51.968949506674406</v>
      </c>
      <c r="M8" s="73">
        <v>47.98684210526315</v>
      </c>
      <c r="N8" s="101">
        <v>3.9821074014112554</v>
      </c>
    </row>
    <row r="9" spans="1:14" s="378" customFormat="1" ht="15">
      <c r="A9" s="75" t="s">
        <v>5</v>
      </c>
      <c r="B9" s="227">
        <v>397.167</v>
      </c>
      <c r="C9" s="262">
        <v>7.1755</v>
      </c>
      <c r="D9" s="311">
        <v>389.9915</v>
      </c>
      <c r="E9" s="167">
        <v>303.772</v>
      </c>
      <c r="F9" s="73">
        <v>77.8919540554089</v>
      </c>
      <c r="G9" s="66">
        <v>302</v>
      </c>
      <c r="H9" s="111">
        <v>1.7719999999999914</v>
      </c>
      <c r="I9" s="94">
        <v>1172.41</v>
      </c>
      <c r="J9" s="66">
        <v>1015.3</v>
      </c>
      <c r="K9" s="101">
        <v>157.11000000000013</v>
      </c>
      <c r="L9" s="72">
        <v>38.59506471959233</v>
      </c>
      <c r="M9" s="73">
        <v>33.61920529801324</v>
      </c>
      <c r="N9" s="101">
        <v>4.975859421579088</v>
      </c>
    </row>
    <row r="10" spans="1:14" s="378" customFormat="1" ht="15">
      <c r="A10" s="75" t="s">
        <v>6</v>
      </c>
      <c r="B10" s="227">
        <v>93.356</v>
      </c>
      <c r="C10" s="262">
        <v>7.632</v>
      </c>
      <c r="D10" s="311">
        <v>85.72399999999999</v>
      </c>
      <c r="E10" s="167">
        <v>85.4</v>
      </c>
      <c r="F10" s="73">
        <v>99.62204283514536</v>
      </c>
      <c r="G10" s="66">
        <v>91.2</v>
      </c>
      <c r="H10" s="111">
        <v>-5.799999999999997</v>
      </c>
      <c r="I10" s="94">
        <v>241</v>
      </c>
      <c r="J10" s="66">
        <v>222.8</v>
      </c>
      <c r="K10" s="101">
        <v>18.19999999999999</v>
      </c>
      <c r="L10" s="72">
        <v>28.220140515222482</v>
      </c>
      <c r="M10" s="73">
        <v>24.42982456140351</v>
      </c>
      <c r="N10" s="101">
        <v>3.790315953818972</v>
      </c>
    </row>
    <row r="11" spans="1:14" s="378" customFormat="1" ht="15">
      <c r="A11" s="75" t="s">
        <v>7</v>
      </c>
      <c r="B11" s="227">
        <v>1486.394</v>
      </c>
      <c r="C11" s="262">
        <v>86.3</v>
      </c>
      <c r="D11" s="311">
        <v>1400.094</v>
      </c>
      <c r="E11" s="167">
        <v>1292.4</v>
      </c>
      <c r="F11" s="73">
        <v>92.30808788552768</v>
      </c>
      <c r="G11" s="66">
        <v>1258.6</v>
      </c>
      <c r="H11" s="111">
        <v>33.80000000000018</v>
      </c>
      <c r="I11" s="94">
        <v>5226.8</v>
      </c>
      <c r="J11" s="66">
        <v>4266.5</v>
      </c>
      <c r="K11" s="101">
        <v>960.3000000000002</v>
      </c>
      <c r="L11" s="72">
        <v>40.44258743423089</v>
      </c>
      <c r="M11" s="73">
        <v>33.8987764182425</v>
      </c>
      <c r="N11" s="101">
        <v>6.543811015988389</v>
      </c>
    </row>
    <row r="12" spans="1:14" s="378" customFormat="1" ht="15">
      <c r="A12" s="75" t="s">
        <v>8</v>
      </c>
      <c r="B12" s="227">
        <v>68.137</v>
      </c>
      <c r="C12" s="262">
        <v>5.509</v>
      </c>
      <c r="D12" s="311">
        <v>62.628</v>
      </c>
      <c r="E12" s="167">
        <v>59.59</v>
      </c>
      <c r="F12" s="73">
        <v>95.14913457239574</v>
      </c>
      <c r="G12" s="66">
        <v>71.1</v>
      </c>
      <c r="H12" s="111">
        <v>-11.509999999999991</v>
      </c>
      <c r="I12" s="94">
        <v>137.61</v>
      </c>
      <c r="J12" s="66">
        <v>132.3</v>
      </c>
      <c r="K12" s="101">
        <v>5.310000000000002</v>
      </c>
      <c r="L12" s="72">
        <v>23.09280080550428</v>
      </c>
      <c r="M12" s="73">
        <v>18.607594936708864</v>
      </c>
      <c r="N12" s="101">
        <v>4.485205868795415</v>
      </c>
    </row>
    <row r="13" spans="1:14" s="378" customFormat="1" ht="15">
      <c r="A13" s="75" t="s">
        <v>9</v>
      </c>
      <c r="B13" s="227">
        <v>102.239</v>
      </c>
      <c r="C13" s="262">
        <v>12.6</v>
      </c>
      <c r="D13" s="311">
        <v>89.63900000000001</v>
      </c>
      <c r="E13" s="167">
        <v>87.6</v>
      </c>
      <c r="F13" s="73">
        <v>97.72532045203536</v>
      </c>
      <c r="G13" s="66">
        <v>101.9</v>
      </c>
      <c r="H13" s="111">
        <v>-14.300000000000011</v>
      </c>
      <c r="I13" s="94">
        <v>214.9</v>
      </c>
      <c r="J13" s="66">
        <v>160.2</v>
      </c>
      <c r="K13" s="101">
        <v>54.70000000000002</v>
      </c>
      <c r="L13" s="72">
        <v>24.53196347031964</v>
      </c>
      <c r="M13" s="73">
        <v>15.721295387634935</v>
      </c>
      <c r="N13" s="101">
        <v>8.810668082684703</v>
      </c>
    </row>
    <row r="14" spans="1:14" s="378" customFormat="1" ht="15">
      <c r="A14" s="75" t="s">
        <v>10</v>
      </c>
      <c r="B14" s="227">
        <v>42.113</v>
      </c>
      <c r="C14" s="262">
        <v>4.518</v>
      </c>
      <c r="D14" s="311">
        <v>37.595</v>
      </c>
      <c r="E14" s="167">
        <v>34</v>
      </c>
      <c r="F14" s="73">
        <v>90.43755818592898</v>
      </c>
      <c r="G14" s="66">
        <v>39.7</v>
      </c>
      <c r="H14" s="111">
        <v>-5.700000000000003</v>
      </c>
      <c r="I14" s="72">
        <v>44.9</v>
      </c>
      <c r="J14" s="73">
        <v>62.2</v>
      </c>
      <c r="K14" s="101">
        <v>-17.300000000000004</v>
      </c>
      <c r="L14" s="72">
        <v>13.205882352941176</v>
      </c>
      <c r="M14" s="73">
        <v>15.667506297229219</v>
      </c>
      <c r="N14" s="101">
        <v>-2.4616239442880428</v>
      </c>
    </row>
    <row r="15" spans="1:14" s="378" customFormat="1" ht="15">
      <c r="A15" s="75" t="s">
        <v>11</v>
      </c>
      <c r="B15" s="227">
        <v>1023.112</v>
      </c>
      <c r="C15" s="262">
        <v>6.77</v>
      </c>
      <c r="D15" s="311">
        <v>1016.342</v>
      </c>
      <c r="E15" s="167">
        <v>933.5</v>
      </c>
      <c r="F15" s="73">
        <v>91.84900358343944</v>
      </c>
      <c r="G15" s="66">
        <v>938.4</v>
      </c>
      <c r="H15" s="111">
        <v>-4.899999999999977</v>
      </c>
      <c r="I15" s="94">
        <v>4722</v>
      </c>
      <c r="J15" s="66">
        <v>4030.6</v>
      </c>
      <c r="K15" s="101">
        <v>691.4000000000001</v>
      </c>
      <c r="L15" s="72">
        <v>50.58382431708623</v>
      </c>
      <c r="M15" s="73">
        <v>42.951832907075875</v>
      </c>
      <c r="N15" s="101">
        <v>7.631991410010357</v>
      </c>
    </row>
    <row r="16" spans="1:14" s="378" customFormat="1" ht="15">
      <c r="A16" s="75" t="s">
        <v>12</v>
      </c>
      <c r="B16" s="227">
        <v>781.253</v>
      </c>
      <c r="C16" s="262">
        <v>12.5</v>
      </c>
      <c r="D16" s="311">
        <v>768.753</v>
      </c>
      <c r="E16" s="167">
        <v>667</v>
      </c>
      <c r="F16" s="73">
        <v>86.76388905148987</v>
      </c>
      <c r="G16" s="66">
        <v>707</v>
      </c>
      <c r="H16" s="111">
        <v>-40</v>
      </c>
      <c r="I16" s="72">
        <v>3001.6</v>
      </c>
      <c r="J16" s="73">
        <v>2710.1</v>
      </c>
      <c r="K16" s="101">
        <v>291.5</v>
      </c>
      <c r="L16" s="72">
        <v>45.001499250374806</v>
      </c>
      <c r="M16" s="73">
        <v>38.33239038189533</v>
      </c>
      <c r="N16" s="101">
        <v>6.669108868479476</v>
      </c>
    </row>
    <row r="17" spans="1:14" s="378" customFormat="1" ht="15">
      <c r="A17" s="75" t="s">
        <v>92</v>
      </c>
      <c r="B17" s="227">
        <v>146.932</v>
      </c>
      <c r="C17" s="262">
        <v>3.4</v>
      </c>
      <c r="D17" s="311">
        <v>143.53199999999998</v>
      </c>
      <c r="E17" s="167">
        <v>139.5</v>
      </c>
      <c r="F17" s="73">
        <v>97.19087032856785</v>
      </c>
      <c r="G17" s="66">
        <v>129.5</v>
      </c>
      <c r="H17" s="111">
        <v>10</v>
      </c>
      <c r="I17" s="72">
        <v>443</v>
      </c>
      <c r="J17" s="73">
        <v>364.6</v>
      </c>
      <c r="K17" s="101">
        <v>78.39999999999998</v>
      </c>
      <c r="L17" s="72">
        <v>31.75627240143369</v>
      </c>
      <c r="M17" s="73">
        <v>28.154440154440156</v>
      </c>
      <c r="N17" s="101">
        <v>3.601832246993535</v>
      </c>
    </row>
    <row r="18" spans="1:14" s="378" customFormat="1" ht="15">
      <c r="A18" s="75" t="s">
        <v>13</v>
      </c>
      <c r="B18" s="227">
        <v>900.068</v>
      </c>
      <c r="C18" s="262">
        <v>14.556</v>
      </c>
      <c r="D18" s="311">
        <v>885.512</v>
      </c>
      <c r="E18" s="167">
        <v>817.2</v>
      </c>
      <c r="F18" s="73">
        <v>92.28559296768424</v>
      </c>
      <c r="G18" s="66">
        <v>878.1</v>
      </c>
      <c r="H18" s="111">
        <v>-60.89999999999998</v>
      </c>
      <c r="I18" s="72">
        <v>3132.1</v>
      </c>
      <c r="J18" s="73">
        <v>2850.8</v>
      </c>
      <c r="K18" s="101">
        <v>281.2999999999997</v>
      </c>
      <c r="L18" s="72">
        <v>38.327214880078316</v>
      </c>
      <c r="M18" s="73">
        <v>32.46555062065824</v>
      </c>
      <c r="N18" s="101">
        <v>5.861664259420074</v>
      </c>
    </row>
    <row r="19" spans="1:14" s="378" customFormat="1" ht="15.75" customHeight="1">
      <c r="A19" s="75" t="s">
        <v>14</v>
      </c>
      <c r="B19" s="227">
        <v>601.158</v>
      </c>
      <c r="C19" s="262">
        <v>13.323</v>
      </c>
      <c r="D19" s="311">
        <v>587.835</v>
      </c>
      <c r="E19" s="167">
        <v>560.5</v>
      </c>
      <c r="F19" s="73">
        <v>95.34988559714886</v>
      </c>
      <c r="G19" s="66">
        <v>509.8</v>
      </c>
      <c r="H19" s="111">
        <v>50.69999999999999</v>
      </c>
      <c r="I19" s="72">
        <v>2134.5</v>
      </c>
      <c r="J19" s="73">
        <v>1554</v>
      </c>
      <c r="K19" s="101">
        <v>580.5</v>
      </c>
      <c r="L19" s="72">
        <v>38.08206958073149</v>
      </c>
      <c r="M19" s="73">
        <v>30.482542173401335</v>
      </c>
      <c r="N19" s="101">
        <v>7.599527407330157</v>
      </c>
    </row>
    <row r="20" spans="1:14" s="378" customFormat="1" ht="15">
      <c r="A20" s="75" t="s">
        <v>15</v>
      </c>
      <c r="B20" s="227">
        <v>125.755</v>
      </c>
      <c r="C20" s="262">
        <v>16</v>
      </c>
      <c r="D20" s="311">
        <v>109.755</v>
      </c>
      <c r="E20" s="167">
        <v>106.9</v>
      </c>
      <c r="F20" s="73">
        <v>97.39875176529544</v>
      </c>
      <c r="G20" s="66">
        <v>112</v>
      </c>
      <c r="H20" s="111">
        <v>-5.099999999999994</v>
      </c>
      <c r="I20" s="72">
        <v>253.6</v>
      </c>
      <c r="J20" s="73">
        <v>240</v>
      </c>
      <c r="K20" s="101">
        <v>13.599999999999994</v>
      </c>
      <c r="L20" s="72">
        <v>23.72310570626754</v>
      </c>
      <c r="M20" s="73">
        <v>21.428571428571427</v>
      </c>
      <c r="N20" s="101">
        <v>2.294534277696112</v>
      </c>
    </row>
    <row r="21" spans="1:14" s="378" customFormat="1" ht="15">
      <c r="A21" s="75" t="s">
        <v>16</v>
      </c>
      <c r="B21" s="227">
        <v>1077.03</v>
      </c>
      <c r="C21" s="262">
        <v>14.8</v>
      </c>
      <c r="D21" s="311">
        <v>1062.23</v>
      </c>
      <c r="E21" s="167">
        <v>967</v>
      </c>
      <c r="F21" s="73">
        <v>91.03489828003352</v>
      </c>
      <c r="G21" s="66">
        <v>939.3</v>
      </c>
      <c r="H21" s="111">
        <v>27.700000000000045</v>
      </c>
      <c r="I21" s="72">
        <v>3994.3</v>
      </c>
      <c r="J21" s="73">
        <v>3010.4</v>
      </c>
      <c r="K21" s="101">
        <v>983.9000000000001</v>
      </c>
      <c r="L21" s="72">
        <v>41.306101344364016</v>
      </c>
      <c r="M21" s="73">
        <v>32.04939848823592</v>
      </c>
      <c r="N21" s="101">
        <v>9.256702856128094</v>
      </c>
    </row>
    <row r="22" spans="1:14" s="378" customFormat="1" ht="15">
      <c r="A22" s="75" t="s">
        <v>17</v>
      </c>
      <c r="B22" s="227">
        <v>71.062</v>
      </c>
      <c r="C22" s="262"/>
      <c r="D22" s="311">
        <v>71.062</v>
      </c>
      <c r="E22" s="167">
        <v>67.78</v>
      </c>
      <c r="F22" s="73">
        <v>95.38149784695055</v>
      </c>
      <c r="G22" s="66">
        <v>74.5</v>
      </c>
      <c r="H22" s="111">
        <v>-6.719999999999999</v>
      </c>
      <c r="I22" s="72">
        <v>116.75</v>
      </c>
      <c r="J22" s="73">
        <v>114.5</v>
      </c>
      <c r="K22" s="101">
        <v>2.25</v>
      </c>
      <c r="L22" s="72">
        <v>17.224845087046326</v>
      </c>
      <c r="M22" s="73">
        <v>15.369127516778523</v>
      </c>
      <c r="N22" s="101">
        <v>1.855717570267803</v>
      </c>
    </row>
    <row r="23" spans="1:14" s="378" customFormat="1" ht="15">
      <c r="A23" s="75" t="s">
        <v>18</v>
      </c>
      <c r="B23" s="227">
        <v>591.393</v>
      </c>
      <c r="C23" s="262">
        <v>0.666</v>
      </c>
      <c r="D23" s="311">
        <v>590.727</v>
      </c>
      <c r="E23" s="167">
        <v>558.98</v>
      </c>
      <c r="F23" s="73">
        <v>94.62577468102864</v>
      </c>
      <c r="G23" s="66">
        <v>502.7</v>
      </c>
      <c r="H23" s="111">
        <v>56.28000000000003</v>
      </c>
      <c r="I23" s="72">
        <v>1937.57</v>
      </c>
      <c r="J23" s="73">
        <v>1582.7</v>
      </c>
      <c r="K23" s="101">
        <v>354.8699999999999</v>
      </c>
      <c r="L23" s="72">
        <v>34.66259973523203</v>
      </c>
      <c r="M23" s="73">
        <v>31.483986473045555</v>
      </c>
      <c r="N23" s="101">
        <v>3.1786132621864738</v>
      </c>
    </row>
    <row r="24" spans="1:14" s="378" customFormat="1" ht="15">
      <c r="A24" s="75" t="s">
        <v>19</v>
      </c>
      <c r="B24" s="227">
        <v>54.387</v>
      </c>
      <c r="C24" s="262">
        <v>6.693</v>
      </c>
      <c r="D24" s="311">
        <v>47.694</v>
      </c>
      <c r="E24" s="167">
        <v>46.849</v>
      </c>
      <c r="F24" s="73">
        <v>98.2282886736277</v>
      </c>
      <c r="G24" s="66">
        <v>52.3</v>
      </c>
      <c r="H24" s="111">
        <v>-5.4510000000000005</v>
      </c>
      <c r="I24" s="72">
        <v>88.352</v>
      </c>
      <c r="J24" s="73">
        <v>96.8</v>
      </c>
      <c r="K24" s="101">
        <v>-8.447999999999993</v>
      </c>
      <c r="L24" s="72">
        <v>18.858887062690776</v>
      </c>
      <c r="M24" s="73">
        <v>18.508604206500955</v>
      </c>
      <c r="N24" s="101">
        <v>0.35028285618982125</v>
      </c>
    </row>
    <row r="25" spans="1:14" s="378" customFormat="1" ht="15" hidden="1">
      <c r="A25" s="75"/>
      <c r="B25" s="227">
        <v>2.376</v>
      </c>
      <c r="C25" s="262"/>
      <c r="D25" s="311">
        <v>2.376</v>
      </c>
      <c r="E25" s="167"/>
      <c r="F25" s="73">
        <v>0</v>
      </c>
      <c r="G25" s="66"/>
      <c r="H25" s="111"/>
      <c r="I25" s="72"/>
      <c r="J25" s="73"/>
      <c r="K25" s="101"/>
      <c r="L25" s="72" t="e">
        <v>#DIV/0!</v>
      </c>
      <c r="M25" s="73" t="e">
        <v>#DIV/0!</v>
      </c>
      <c r="N25" s="101"/>
    </row>
    <row r="26" spans="1:14" s="44" customFormat="1" ht="15.75">
      <c r="A26" s="163" t="s">
        <v>20</v>
      </c>
      <c r="B26" s="226">
        <v>354.003</v>
      </c>
      <c r="C26" s="356">
        <v>22.684</v>
      </c>
      <c r="D26" s="235">
        <v>331.32</v>
      </c>
      <c r="E26" s="166">
        <v>252.178</v>
      </c>
      <c r="F26" s="39">
        <v>76.1131232645177</v>
      </c>
      <c r="G26" s="65">
        <v>325.19999999999993</v>
      </c>
      <c r="H26" s="110">
        <v>-73.02199999999993</v>
      </c>
      <c r="I26" s="173">
        <v>746.706</v>
      </c>
      <c r="J26" s="65">
        <v>891.6</v>
      </c>
      <c r="K26" s="67">
        <v>-144.894</v>
      </c>
      <c r="L26" s="42">
        <v>29.610275281745434</v>
      </c>
      <c r="M26" s="39">
        <v>27.416974169741707</v>
      </c>
      <c r="N26" s="100">
        <v>2.193301112003727</v>
      </c>
    </row>
    <row r="27" spans="1:14" s="378" customFormat="1" ht="15.75" hidden="1">
      <c r="A27" s="75" t="s">
        <v>61</v>
      </c>
      <c r="B27" s="227">
        <v>0.002</v>
      </c>
      <c r="C27" s="262"/>
      <c r="D27" s="311">
        <v>0.002</v>
      </c>
      <c r="E27" s="167"/>
      <c r="F27" s="73">
        <v>0</v>
      </c>
      <c r="G27" s="66"/>
      <c r="H27" s="110">
        <v>0</v>
      </c>
      <c r="I27" s="94"/>
      <c r="J27" s="66"/>
      <c r="K27" s="67">
        <v>0</v>
      </c>
      <c r="L27" s="72" t="e">
        <v>#DIV/0!</v>
      </c>
      <c r="M27" s="73" t="e">
        <v>#DIV/0!</v>
      </c>
      <c r="N27" s="67" t="e">
        <v>#DIV/0!</v>
      </c>
    </row>
    <row r="28" spans="1:14" s="378" customFormat="1" ht="15.75" hidden="1">
      <c r="A28" s="75" t="s">
        <v>21</v>
      </c>
      <c r="B28" s="227">
        <v>0.008</v>
      </c>
      <c r="C28" s="262"/>
      <c r="D28" s="311">
        <v>0.008</v>
      </c>
      <c r="E28" s="167"/>
      <c r="F28" s="73">
        <v>0</v>
      </c>
      <c r="G28" s="66"/>
      <c r="H28" s="110">
        <v>0</v>
      </c>
      <c r="I28" s="94"/>
      <c r="J28" s="66"/>
      <c r="K28" s="67">
        <v>0</v>
      </c>
      <c r="L28" s="72" t="e">
        <v>#DIV/0!</v>
      </c>
      <c r="M28" s="73" t="e">
        <v>#DIV/0!</v>
      </c>
      <c r="N28" s="67" t="e">
        <v>#DIV/0!</v>
      </c>
    </row>
    <row r="29" spans="1:14" s="378" customFormat="1" ht="15">
      <c r="A29" s="75" t="s">
        <v>22</v>
      </c>
      <c r="B29" s="227">
        <v>2.368</v>
      </c>
      <c r="C29" s="262"/>
      <c r="D29" s="311">
        <v>2.368</v>
      </c>
      <c r="E29" s="167">
        <v>1.1179999999999999</v>
      </c>
      <c r="F29" s="73">
        <v>47.21283783783783</v>
      </c>
      <c r="G29" s="66">
        <v>3</v>
      </c>
      <c r="H29" s="111">
        <v>-1.8820000000000001</v>
      </c>
      <c r="I29" s="72">
        <v>1.1</v>
      </c>
      <c r="J29" s="73">
        <v>5.6</v>
      </c>
      <c r="K29" s="101">
        <v>-4.5</v>
      </c>
      <c r="L29" s="72">
        <v>9.838998211091237</v>
      </c>
      <c r="M29" s="73">
        <v>18.666666666666664</v>
      </c>
      <c r="N29" s="101">
        <v>-8.827668455575427</v>
      </c>
    </row>
    <row r="30" spans="1:14" s="378" customFormat="1" ht="15.75" hidden="1">
      <c r="A30" s="75" t="s">
        <v>62</v>
      </c>
      <c r="B30" s="227"/>
      <c r="C30" s="262"/>
      <c r="D30" s="311">
        <v>0</v>
      </c>
      <c r="E30" s="167"/>
      <c r="F30" s="73" t="e">
        <v>#DIV/0!</v>
      </c>
      <c r="G30" s="66"/>
      <c r="H30" s="110">
        <v>0</v>
      </c>
      <c r="I30" s="94"/>
      <c r="J30" s="66"/>
      <c r="K30" s="67">
        <v>0</v>
      </c>
      <c r="L30" s="72" t="e">
        <v>#DIV/0!</v>
      </c>
      <c r="M30" s="73" t="e">
        <v>#DIV/0!</v>
      </c>
      <c r="N30" s="67" t="e">
        <v>#DIV/0!</v>
      </c>
    </row>
    <row r="31" spans="1:14" s="378" customFormat="1" ht="15">
      <c r="A31" s="75" t="s">
        <v>23</v>
      </c>
      <c r="B31" s="227">
        <v>125.799</v>
      </c>
      <c r="C31" s="262">
        <v>8.015</v>
      </c>
      <c r="D31" s="311">
        <v>117.784</v>
      </c>
      <c r="E31" s="167">
        <v>82.1</v>
      </c>
      <c r="F31" s="73">
        <v>69.70386470148746</v>
      </c>
      <c r="G31" s="66">
        <v>110.3</v>
      </c>
      <c r="H31" s="111">
        <v>-28.200000000000003</v>
      </c>
      <c r="I31" s="72">
        <v>139.786</v>
      </c>
      <c r="J31" s="73">
        <v>218.8</v>
      </c>
      <c r="K31" s="101">
        <v>-79.01400000000001</v>
      </c>
      <c r="L31" s="72">
        <v>17.026309378806335</v>
      </c>
      <c r="M31" s="73">
        <v>19.836808703535812</v>
      </c>
      <c r="N31" s="101">
        <v>-2.810499324729477</v>
      </c>
    </row>
    <row r="32" spans="1:14" s="378" customFormat="1" ht="15">
      <c r="A32" s="75" t="s">
        <v>24</v>
      </c>
      <c r="B32" s="227">
        <v>125.501</v>
      </c>
      <c r="C32" s="262">
        <v>0.6</v>
      </c>
      <c r="D32" s="311">
        <v>124.90100000000001</v>
      </c>
      <c r="E32" s="167">
        <v>94.6</v>
      </c>
      <c r="F32" s="73">
        <v>75.73998606896662</v>
      </c>
      <c r="G32" s="66">
        <v>114.1</v>
      </c>
      <c r="H32" s="111">
        <v>-19.5</v>
      </c>
      <c r="I32" s="72">
        <v>381.7</v>
      </c>
      <c r="J32" s="73">
        <v>390</v>
      </c>
      <c r="K32" s="101">
        <v>-8.300000000000011</v>
      </c>
      <c r="L32" s="72">
        <v>40.348837209302324</v>
      </c>
      <c r="M32" s="73">
        <v>34.18054338299737</v>
      </c>
      <c r="N32" s="101">
        <v>6.168293826304954</v>
      </c>
    </row>
    <row r="33" spans="1:14" s="378" customFormat="1" ht="15">
      <c r="A33" s="75" t="s">
        <v>25</v>
      </c>
      <c r="B33" s="227">
        <v>42.682</v>
      </c>
      <c r="C33" s="262">
        <v>0.606</v>
      </c>
      <c r="D33" s="311">
        <v>42.076</v>
      </c>
      <c r="E33" s="167">
        <v>36</v>
      </c>
      <c r="F33" s="73">
        <v>85.55946382736002</v>
      </c>
      <c r="G33" s="66">
        <v>36.7</v>
      </c>
      <c r="H33" s="111">
        <v>-0.7000000000000028</v>
      </c>
      <c r="I33" s="72">
        <v>121</v>
      </c>
      <c r="J33" s="73">
        <v>107.1</v>
      </c>
      <c r="K33" s="101">
        <v>13.900000000000006</v>
      </c>
      <c r="L33" s="72">
        <v>33.611111111111114</v>
      </c>
      <c r="M33" s="73">
        <v>29.182561307901903</v>
      </c>
      <c r="N33" s="101">
        <v>4.428549803209211</v>
      </c>
    </row>
    <row r="34" spans="1:14" s="378" customFormat="1" ht="15" hidden="1">
      <c r="A34" s="75" t="s">
        <v>26</v>
      </c>
      <c r="B34" s="227"/>
      <c r="C34" s="262"/>
      <c r="D34" s="311">
        <v>0</v>
      </c>
      <c r="E34" s="167"/>
      <c r="F34" s="73" t="e">
        <v>#DIV/0!</v>
      </c>
      <c r="G34" s="66"/>
      <c r="H34" s="111">
        <v>0</v>
      </c>
      <c r="I34" s="72"/>
      <c r="J34" s="73"/>
      <c r="K34" s="101">
        <v>0</v>
      </c>
      <c r="L34" s="72" t="e">
        <v>#DIV/0!</v>
      </c>
      <c r="M34" s="73" t="e">
        <v>#DIV/0!</v>
      </c>
      <c r="N34" s="101" t="e">
        <v>#DIV/0!</v>
      </c>
    </row>
    <row r="35" spans="1:14" s="378" customFormat="1" ht="15">
      <c r="A35" s="75" t="s">
        <v>27</v>
      </c>
      <c r="B35" s="227">
        <v>16.228</v>
      </c>
      <c r="C35" s="262">
        <v>6.663</v>
      </c>
      <c r="D35" s="311">
        <v>9.565000000000001</v>
      </c>
      <c r="E35" s="167">
        <v>7.46</v>
      </c>
      <c r="F35" s="73">
        <v>77.9926816518557</v>
      </c>
      <c r="G35" s="66">
        <v>17.7</v>
      </c>
      <c r="H35" s="111">
        <v>-10.239999999999998</v>
      </c>
      <c r="I35" s="72">
        <v>20.02</v>
      </c>
      <c r="J35" s="73">
        <v>48</v>
      </c>
      <c r="K35" s="101">
        <v>-27.98</v>
      </c>
      <c r="L35" s="72">
        <v>26.83646112600536</v>
      </c>
      <c r="M35" s="73">
        <v>27.118644067796613</v>
      </c>
      <c r="N35" s="101">
        <v>-0.2821829417912518</v>
      </c>
    </row>
    <row r="36" spans="1:14" s="378" customFormat="1" ht="15">
      <c r="A36" s="75" t="s">
        <v>28</v>
      </c>
      <c r="B36" s="227">
        <v>41.416</v>
      </c>
      <c r="C36" s="262">
        <v>6.8</v>
      </c>
      <c r="D36" s="311">
        <v>34.616</v>
      </c>
      <c r="E36" s="167">
        <v>30.9</v>
      </c>
      <c r="F36" s="73">
        <v>89.26507973191588</v>
      </c>
      <c r="G36" s="66">
        <v>43.4</v>
      </c>
      <c r="H36" s="111">
        <v>-12.5</v>
      </c>
      <c r="I36" s="94">
        <v>83.1</v>
      </c>
      <c r="J36" s="73">
        <v>122.1</v>
      </c>
      <c r="K36" s="101">
        <v>-39</v>
      </c>
      <c r="L36" s="72">
        <v>26.893203883495147</v>
      </c>
      <c r="M36" s="73">
        <v>28.13364055299539</v>
      </c>
      <c r="N36" s="101">
        <v>-1.2404366695002444</v>
      </c>
    </row>
    <row r="37" spans="1:14" s="44" customFormat="1" ht="15.75">
      <c r="A37" s="163" t="s">
        <v>93</v>
      </c>
      <c r="B37" s="226">
        <v>8822.447</v>
      </c>
      <c r="C37" s="356">
        <v>52.168</v>
      </c>
      <c r="D37" s="310">
        <v>8770.279</v>
      </c>
      <c r="E37" s="166">
        <v>8641.3</v>
      </c>
      <c r="F37" s="39">
        <v>98.5293626348717</v>
      </c>
      <c r="G37" s="166">
        <v>8221.4</v>
      </c>
      <c r="H37" s="110">
        <v>419.89999999999964</v>
      </c>
      <c r="I37" s="173">
        <v>36082.3069</v>
      </c>
      <c r="J37" s="65">
        <v>32754.100000000002</v>
      </c>
      <c r="K37" s="67">
        <v>3328.206900000001</v>
      </c>
      <c r="L37" s="42">
        <v>41.75564660409893</v>
      </c>
      <c r="M37" s="39">
        <v>39.840051572724846</v>
      </c>
      <c r="N37" s="67">
        <v>1.9155950313740817</v>
      </c>
    </row>
    <row r="38" spans="1:14" s="378" customFormat="1" ht="15">
      <c r="A38" s="75" t="s">
        <v>63</v>
      </c>
      <c r="B38" s="227">
        <v>142.837</v>
      </c>
      <c r="C38" s="262">
        <v>2.4</v>
      </c>
      <c r="D38" s="311">
        <v>140.43699999999998</v>
      </c>
      <c r="E38" s="167">
        <v>135.7</v>
      </c>
      <c r="F38" s="73">
        <v>96.626957283337</v>
      </c>
      <c r="G38" s="66">
        <v>139.9</v>
      </c>
      <c r="H38" s="212">
        <v>-4.200000000000017</v>
      </c>
      <c r="I38" s="94">
        <v>598.6</v>
      </c>
      <c r="J38" s="66">
        <v>756.9</v>
      </c>
      <c r="K38" s="95">
        <v>-158.29999999999995</v>
      </c>
      <c r="L38" s="72">
        <v>44.11201179071482</v>
      </c>
      <c r="M38" s="73">
        <v>54.10293066476054</v>
      </c>
      <c r="N38" s="95">
        <v>-9.990918874045725</v>
      </c>
    </row>
    <row r="39" spans="1:14" s="378" customFormat="1" ht="15">
      <c r="A39" s="75" t="s">
        <v>67</v>
      </c>
      <c r="B39" s="227">
        <v>229.893</v>
      </c>
      <c r="C39" s="262">
        <v>3.155</v>
      </c>
      <c r="D39" s="311">
        <v>226.738</v>
      </c>
      <c r="E39" s="167">
        <v>226.5</v>
      </c>
      <c r="F39" s="73">
        <v>99.89503303372173</v>
      </c>
      <c r="G39" s="66">
        <v>190.2</v>
      </c>
      <c r="H39" s="212">
        <v>36.30000000000001</v>
      </c>
      <c r="I39" s="94">
        <v>578.96</v>
      </c>
      <c r="J39" s="66">
        <v>492.2</v>
      </c>
      <c r="K39" s="95">
        <v>86.76000000000005</v>
      </c>
      <c r="L39" s="72">
        <v>25.56114790286976</v>
      </c>
      <c r="M39" s="73">
        <v>25.878023133543635</v>
      </c>
      <c r="N39" s="95">
        <v>-0.316875230673876</v>
      </c>
    </row>
    <row r="40" spans="1:14" s="47" customFormat="1" ht="15">
      <c r="A40" s="164" t="s">
        <v>116</v>
      </c>
      <c r="B40" s="266">
        <v>551.8</v>
      </c>
      <c r="C40" s="263">
        <v>2.213</v>
      </c>
      <c r="D40" s="311">
        <v>549.587</v>
      </c>
      <c r="E40" s="169">
        <v>543.4</v>
      </c>
      <c r="F40" s="73">
        <v>98.87424556985518</v>
      </c>
      <c r="G40" s="97">
        <v>505.7</v>
      </c>
      <c r="H40" s="213">
        <v>37.69999999999999</v>
      </c>
      <c r="I40" s="174">
        <v>1668.3469</v>
      </c>
      <c r="J40" s="97">
        <v>1464.1</v>
      </c>
      <c r="K40" s="98">
        <v>204.2469000000001</v>
      </c>
      <c r="L40" s="72">
        <v>30.702004048582996</v>
      </c>
      <c r="M40" s="73">
        <v>28.951947795135453</v>
      </c>
      <c r="N40" s="98">
        <v>1.7500562534475428</v>
      </c>
    </row>
    <row r="41" spans="1:14" s="378" customFormat="1" ht="15">
      <c r="A41" s="75" t="s">
        <v>30</v>
      </c>
      <c r="B41" s="227">
        <v>2451.148</v>
      </c>
      <c r="C41" s="262">
        <v>6.2</v>
      </c>
      <c r="D41" s="311">
        <v>2444.9480000000003</v>
      </c>
      <c r="E41" s="167">
        <v>2394.7</v>
      </c>
      <c r="F41" s="73">
        <v>97.9448233663865</v>
      </c>
      <c r="G41" s="66">
        <v>2385.9</v>
      </c>
      <c r="H41" s="212">
        <v>8.799999999999727</v>
      </c>
      <c r="I41" s="94">
        <v>14502</v>
      </c>
      <c r="J41" s="66">
        <v>14269.3</v>
      </c>
      <c r="K41" s="95">
        <v>232.70000000000073</v>
      </c>
      <c r="L41" s="72">
        <v>60.55873387063098</v>
      </c>
      <c r="M41" s="73">
        <v>59.80678150802632</v>
      </c>
      <c r="N41" s="95">
        <v>0.751952362604662</v>
      </c>
    </row>
    <row r="42" spans="1:14" s="378" customFormat="1" ht="15">
      <c r="A42" s="75" t="s">
        <v>31</v>
      </c>
      <c r="B42" s="227">
        <v>11.972</v>
      </c>
      <c r="C42" s="262"/>
      <c r="D42" s="311">
        <v>11.972</v>
      </c>
      <c r="E42" s="167">
        <v>7.7</v>
      </c>
      <c r="F42" s="73">
        <v>64.31673905780154</v>
      </c>
      <c r="G42" s="66">
        <v>8.9</v>
      </c>
      <c r="H42" s="111">
        <v>-1.2000000000000002</v>
      </c>
      <c r="I42" s="72">
        <v>20.4</v>
      </c>
      <c r="J42" s="73">
        <v>24.7</v>
      </c>
      <c r="K42" s="101">
        <v>-4.300000000000001</v>
      </c>
      <c r="L42" s="72">
        <v>26.493506493506487</v>
      </c>
      <c r="M42" s="73">
        <v>27.752808988764045</v>
      </c>
      <c r="N42" s="101">
        <v>-1.2593024952575576</v>
      </c>
    </row>
    <row r="43" spans="1:14" s="378" customFormat="1" ht="15">
      <c r="A43" s="75" t="s">
        <v>32</v>
      </c>
      <c r="B43" s="227">
        <v>2153.1</v>
      </c>
      <c r="C43" s="262">
        <v>11</v>
      </c>
      <c r="D43" s="311">
        <v>2142.1</v>
      </c>
      <c r="E43" s="167">
        <v>2065.8</v>
      </c>
      <c r="F43" s="73">
        <v>96.43807478642455</v>
      </c>
      <c r="G43" s="66">
        <v>1835.8</v>
      </c>
      <c r="H43" s="111">
        <v>230.00000000000023</v>
      </c>
      <c r="I43" s="72">
        <v>5544.5</v>
      </c>
      <c r="J43" s="73">
        <v>4411.6</v>
      </c>
      <c r="K43" s="101">
        <v>1132.8999999999996</v>
      </c>
      <c r="L43" s="72">
        <v>26.83948107270791</v>
      </c>
      <c r="M43" s="73">
        <v>24.030940189563136</v>
      </c>
      <c r="N43" s="101">
        <v>2.8085408831447722</v>
      </c>
    </row>
    <row r="44" spans="1:14" s="378" customFormat="1" ht="15">
      <c r="A44" s="75" t="s">
        <v>33</v>
      </c>
      <c r="B44" s="227">
        <v>3352.312</v>
      </c>
      <c r="C44" s="262">
        <v>27.2</v>
      </c>
      <c r="D44" s="311">
        <v>3325.112</v>
      </c>
      <c r="E44" s="167">
        <v>3267.5</v>
      </c>
      <c r="F44" s="73">
        <v>98.26736663306379</v>
      </c>
      <c r="G44" s="66">
        <v>3155</v>
      </c>
      <c r="H44" s="111">
        <v>112.5</v>
      </c>
      <c r="I44" s="72">
        <v>13169.5</v>
      </c>
      <c r="J44" s="73">
        <v>11335.3</v>
      </c>
      <c r="K44" s="101">
        <v>1834.2000000000007</v>
      </c>
      <c r="L44" s="72">
        <v>40.30451415455241</v>
      </c>
      <c r="M44" s="73">
        <v>35.92805071315372</v>
      </c>
      <c r="N44" s="101">
        <v>4.376463441398684</v>
      </c>
    </row>
    <row r="45" spans="1:14" s="378" customFormat="1" ht="15" hidden="1">
      <c r="A45" s="75" t="s">
        <v>102</v>
      </c>
      <c r="B45" s="227">
        <v>0.812</v>
      </c>
      <c r="C45" s="262"/>
      <c r="D45" s="311">
        <v>0.812</v>
      </c>
      <c r="E45" s="167"/>
      <c r="F45" s="73">
        <v>0</v>
      </c>
      <c r="G45" s="66"/>
      <c r="H45" s="111">
        <v>0</v>
      </c>
      <c r="I45" s="72"/>
      <c r="J45" s="73"/>
      <c r="K45" s="101"/>
      <c r="L45" s="72" t="e">
        <v>#DIV/0!</v>
      </c>
      <c r="M45" s="73" t="e">
        <v>#DIV/0!</v>
      </c>
      <c r="N45" s="101" t="e">
        <v>#DIV/0!</v>
      </c>
    </row>
    <row r="46" spans="1:14" s="44" customFormat="1" ht="15.75">
      <c r="A46" s="163" t="s">
        <v>98</v>
      </c>
      <c r="B46" s="226">
        <v>3172.895</v>
      </c>
      <c r="C46" s="357">
        <v>31.320999999999998</v>
      </c>
      <c r="D46" s="333">
        <v>3141.574</v>
      </c>
      <c r="E46" s="170">
        <v>2931.642</v>
      </c>
      <c r="F46" s="39">
        <v>93.31761721990314</v>
      </c>
      <c r="G46" s="99">
        <v>2824.2</v>
      </c>
      <c r="H46" s="110">
        <v>107.44200000000001</v>
      </c>
      <c r="I46" s="175">
        <v>12260.459</v>
      </c>
      <c r="J46" s="99">
        <v>11918.8</v>
      </c>
      <c r="K46" s="67">
        <v>341.65900000000147</v>
      </c>
      <c r="L46" s="42">
        <v>41.8211330032794</v>
      </c>
      <c r="M46" s="39">
        <v>42.20239359818709</v>
      </c>
      <c r="N46" s="100">
        <v>-0.38126059490769393</v>
      </c>
    </row>
    <row r="47" spans="1:14" s="378" customFormat="1" ht="15">
      <c r="A47" s="75" t="s">
        <v>64</v>
      </c>
      <c r="B47" s="227">
        <v>141.081</v>
      </c>
      <c r="C47" s="262">
        <v>1.4</v>
      </c>
      <c r="D47" s="311">
        <v>139.68099999999998</v>
      </c>
      <c r="E47" s="167">
        <v>134.3</v>
      </c>
      <c r="F47" s="73">
        <v>96.14765071842271</v>
      </c>
      <c r="G47" s="66">
        <v>122.60000000000001</v>
      </c>
      <c r="H47" s="111">
        <v>11.700000000000003</v>
      </c>
      <c r="I47" s="94">
        <v>403.133</v>
      </c>
      <c r="J47" s="66">
        <v>248.5</v>
      </c>
      <c r="K47" s="101">
        <v>154.63299999999998</v>
      </c>
      <c r="L47" s="72">
        <v>30.017349218168278</v>
      </c>
      <c r="M47" s="73">
        <v>20.269168026101138</v>
      </c>
      <c r="N47" s="101">
        <v>9.74818119206714</v>
      </c>
    </row>
    <row r="48" spans="1:14" s="378" customFormat="1" ht="15">
      <c r="A48" s="75" t="s">
        <v>65</v>
      </c>
      <c r="B48" s="227">
        <v>39.333</v>
      </c>
      <c r="C48" s="262">
        <v>12.392</v>
      </c>
      <c r="D48" s="311">
        <v>26.941</v>
      </c>
      <c r="E48" s="167">
        <v>20</v>
      </c>
      <c r="F48" s="73">
        <v>74.23629412419731</v>
      </c>
      <c r="G48" s="66">
        <v>27</v>
      </c>
      <c r="H48" s="111">
        <v>-7</v>
      </c>
      <c r="I48" s="94">
        <v>60.7</v>
      </c>
      <c r="J48" s="66">
        <v>81.1</v>
      </c>
      <c r="K48" s="101">
        <v>-20.39999999999999</v>
      </c>
      <c r="L48" s="72">
        <v>30.35</v>
      </c>
      <c r="M48" s="73">
        <v>30.037037037037035</v>
      </c>
      <c r="N48" s="101">
        <v>0.3129629629629669</v>
      </c>
    </row>
    <row r="49" spans="1:14" s="378" customFormat="1" ht="15">
      <c r="A49" s="75" t="s">
        <v>66</v>
      </c>
      <c r="B49" s="227">
        <v>211.218</v>
      </c>
      <c r="C49" s="262">
        <v>4.26</v>
      </c>
      <c r="D49" s="311">
        <v>206.958</v>
      </c>
      <c r="E49" s="167">
        <v>153</v>
      </c>
      <c r="F49" s="73">
        <v>73.92804337111878</v>
      </c>
      <c r="G49" s="66">
        <v>141.3</v>
      </c>
      <c r="H49" s="111">
        <v>11.699999999999989</v>
      </c>
      <c r="I49" s="94">
        <v>702.5</v>
      </c>
      <c r="J49" s="66">
        <v>647</v>
      </c>
      <c r="K49" s="101">
        <v>55.5</v>
      </c>
      <c r="L49" s="72">
        <v>45.91503267973856</v>
      </c>
      <c r="M49" s="73">
        <v>45.789101203113944</v>
      </c>
      <c r="N49" s="101">
        <v>0.1259314766246149</v>
      </c>
    </row>
    <row r="50" spans="1:14" s="378" customFormat="1" ht="15">
      <c r="A50" s="75" t="s">
        <v>29</v>
      </c>
      <c r="B50" s="227">
        <v>93.622</v>
      </c>
      <c r="C50" s="262">
        <v>2.563</v>
      </c>
      <c r="D50" s="311">
        <v>91.059</v>
      </c>
      <c r="E50" s="167">
        <v>30.89</v>
      </c>
      <c r="F50" s="73">
        <v>33.92306087262105</v>
      </c>
      <c r="G50" s="66">
        <v>43.5</v>
      </c>
      <c r="H50" s="111">
        <v>-12.61</v>
      </c>
      <c r="I50" s="94">
        <v>121.511</v>
      </c>
      <c r="J50" s="66">
        <v>200.1</v>
      </c>
      <c r="K50" s="101">
        <v>-78.589</v>
      </c>
      <c r="L50" s="72">
        <v>39.33667853674328</v>
      </c>
      <c r="M50" s="73">
        <v>46</v>
      </c>
      <c r="N50" s="101">
        <v>-6.663321463256722</v>
      </c>
    </row>
    <row r="51" spans="1:14" s="378" customFormat="1" ht="15">
      <c r="A51" s="75" t="s">
        <v>68</v>
      </c>
      <c r="B51" s="227">
        <v>133.151</v>
      </c>
      <c r="C51" s="262">
        <v>8.45</v>
      </c>
      <c r="D51" s="311">
        <v>124.70100000000001</v>
      </c>
      <c r="E51" s="167">
        <v>83.7</v>
      </c>
      <c r="F51" s="73">
        <v>67.1205523612481</v>
      </c>
      <c r="G51" s="66">
        <v>74</v>
      </c>
      <c r="H51" s="111">
        <v>9.700000000000003</v>
      </c>
      <c r="I51" s="94">
        <v>295.8</v>
      </c>
      <c r="J51" s="66">
        <v>324.2</v>
      </c>
      <c r="K51" s="101">
        <v>-28.399999999999977</v>
      </c>
      <c r="L51" s="72">
        <v>35.340501792114694</v>
      </c>
      <c r="M51" s="73">
        <v>43.81081081081081</v>
      </c>
      <c r="N51" s="101">
        <v>-8.470309018696113</v>
      </c>
    </row>
    <row r="52" spans="1:14" s="378" customFormat="1" ht="15">
      <c r="A52" s="75" t="s">
        <v>69</v>
      </c>
      <c r="B52" s="227">
        <v>160.363</v>
      </c>
      <c r="C52" s="262"/>
      <c r="D52" s="311">
        <v>160.363</v>
      </c>
      <c r="E52" s="167">
        <v>160.152</v>
      </c>
      <c r="F52" s="73">
        <v>99.86842351415225</v>
      </c>
      <c r="G52" s="66">
        <v>122.1</v>
      </c>
      <c r="H52" s="111">
        <v>38.05199999999999</v>
      </c>
      <c r="I52" s="94">
        <v>435.115</v>
      </c>
      <c r="J52" s="66">
        <v>331.6</v>
      </c>
      <c r="K52" s="101">
        <v>103.51499999999999</v>
      </c>
      <c r="L52" s="72">
        <v>27.168877066786553</v>
      </c>
      <c r="M52" s="73">
        <v>27.158067158067162</v>
      </c>
      <c r="N52" s="101">
        <v>0.010809908719391359</v>
      </c>
    </row>
    <row r="53" spans="1:14" s="378" customFormat="1" ht="15">
      <c r="A53" s="75" t="s">
        <v>95</v>
      </c>
      <c r="B53" s="227">
        <v>2394.127</v>
      </c>
      <c r="C53" s="262">
        <v>2.2560000000000002</v>
      </c>
      <c r="D53" s="311">
        <v>2391.871</v>
      </c>
      <c r="E53" s="167">
        <v>2349.6</v>
      </c>
      <c r="F53" s="73">
        <v>98.23272241688619</v>
      </c>
      <c r="G53" s="66">
        <v>2293.7</v>
      </c>
      <c r="H53" s="111">
        <v>55.90000000000009</v>
      </c>
      <c r="I53" s="94">
        <v>10241.7</v>
      </c>
      <c r="J53" s="66">
        <v>10086.3</v>
      </c>
      <c r="K53" s="101">
        <v>155.40000000000146</v>
      </c>
      <c r="L53" s="72">
        <v>43.5891215526047</v>
      </c>
      <c r="M53" s="73">
        <v>43.97392858699917</v>
      </c>
      <c r="N53" s="101">
        <v>-0.38480703439446984</v>
      </c>
    </row>
    <row r="54" spans="1:14" s="44" customFormat="1" ht="15.75">
      <c r="A54" s="41" t="s">
        <v>34</v>
      </c>
      <c r="B54" s="226">
        <v>13271.6</v>
      </c>
      <c r="C54" s="356">
        <v>366.269</v>
      </c>
      <c r="D54" s="235">
        <v>12905.330999999998</v>
      </c>
      <c r="E54" s="166">
        <v>12552.647</v>
      </c>
      <c r="F54" s="39">
        <v>97.26714487214628</v>
      </c>
      <c r="G54" s="65">
        <v>12477.33</v>
      </c>
      <c r="H54" s="110">
        <v>75.31700000000092</v>
      </c>
      <c r="I54" s="173">
        <v>31558.655</v>
      </c>
      <c r="J54" s="65">
        <v>25301.8</v>
      </c>
      <c r="K54" s="67">
        <v>6256.855</v>
      </c>
      <c r="L54" s="42">
        <v>25.14103599025767</v>
      </c>
      <c r="M54" s="39">
        <v>20.27821657357784</v>
      </c>
      <c r="N54" s="100">
        <v>4.86281941667983</v>
      </c>
    </row>
    <row r="55" spans="1:14" s="378" customFormat="1" ht="15">
      <c r="A55" s="70" t="s">
        <v>70</v>
      </c>
      <c r="B55" s="227">
        <v>1793.954</v>
      </c>
      <c r="C55" s="262">
        <v>56.4</v>
      </c>
      <c r="D55" s="311">
        <v>1737.5539999999999</v>
      </c>
      <c r="E55" s="168">
        <v>1737.6</v>
      </c>
      <c r="F55" s="73">
        <v>100.0026473997355</v>
      </c>
      <c r="G55" s="73">
        <v>1770.3</v>
      </c>
      <c r="H55" s="111">
        <v>-32.700000000000045</v>
      </c>
      <c r="I55" s="72">
        <v>3901</v>
      </c>
      <c r="J55" s="73">
        <v>3363</v>
      </c>
      <c r="K55" s="101">
        <v>538</v>
      </c>
      <c r="L55" s="72">
        <v>22.45050644567219</v>
      </c>
      <c r="M55" s="73">
        <v>18.996780206744617</v>
      </c>
      <c r="N55" s="101">
        <v>3.4537262389275725</v>
      </c>
    </row>
    <row r="56" spans="1:14" s="378" customFormat="1" ht="15">
      <c r="A56" s="70" t="s">
        <v>71</v>
      </c>
      <c r="B56" s="227">
        <v>142.56</v>
      </c>
      <c r="C56" s="262">
        <v>0.365</v>
      </c>
      <c r="D56" s="311">
        <v>142.195</v>
      </c>
      <c r="E56" s="168">
        <v>138.407</v>
      </c>
      <c r="F56" s="73">
        <v>97.33605260381871</v>
      </c>
      <c r="G56" s="73">
        <v>134.4</v>
      </c>
      <c r="H56" s="111">
        <v>4.007000000000005</v>
      </c>
      <c r="I56" s="72">
        <v>270.6</v>
      </c>
      <c r="J56" s="73">
        <v>235.1</v>
      </c>
      <c r="K56" s="101">
        <v>35.50000000000003</v>
      </c>
      <c r="L56" s="72">
        <v>19.55103426849798</v>
      </c>
      <c r="M56" s="73">
        <v>17.492559523809522</v>
      </c>
      <c r="N56" s="101">
        <v>2.058474744688457</v>
      </c>
    </row>
    <row r="57" spans="1:14" s="378" customFormat="1" ht="15">
      <c r="A57" s="70" t="s">
        <v>72</v>
      </c>
      <c r="B57" s="227">
        <v>453.705</v>
      </c>
      <c r="C57" s="262">
        <v>31.6</v>
      </c>
      <c r="D57" s="311">
        <v>422.10499999999996</v>
      </c>
      <c r="E57" s="168">
        <v>405.188</v>
      </c>
      <c r="F57" s="73">
        <v>95.99222942158943</v>
      </c>
      <c r="G57" s="73">
        <v>437.6</v>
      </c>
      <c r="H57" s="111">
        <v>-32.412000000000035</v>
      </c>
      <c r="I57" s="72">
        <v>1336.54</v>
      </c>
      <c r="J57" s="73">
        <v>1262</v>
      </c>
      <c r="K57" s="101">
        <v>74.53999999999996</v>
      </c>
      <c r="L57" s="72">
        <v>32.98567578506767</v>
      </c>
      <c r="M57" s="73">
        <v>28.839122486288847</v>
      </c>
      <c r="N57" s="101">
        <v>4.146553298778823</v>
      </c>
    </row>
    <row r="58" spans="1:14" s="378" customFormat="1" ht="15">
      <c r="A58" s="70" t="s">
        <v>73</v>
      </c>
      <c r="B58" s="227">
        <v>1554.064</v>
      </c>
      <c r="C58" s="262">
        <v>44</v>
      </c>
      <c r="D58" s="311">
        <v>1510.064</v>
      </c>
      <c r="E58" s="168">
        <v>1486.1</v>
      </c>
      <c r="F58" s="73">
        <v>98.41304739401772</v>
      </c>
      <c r="G58" s="73">
        <v>1577.4</v>
      </c>
      <c r="H58" s="111">
        <v>-91.30000000000018</v>
      </c>
      <c r="I58" s="72">
        <v>5064.9</v>
      </c>
      <c r="J58" s="73">
        <v>4297.9</v>
      </c>
      <c r="K58" s="101">
        <v>767</v>
      </c>
      <c r="L58" s="72">
        <v>34.08182491084045</v>
      </c>
      <c r="M58" s="73">
        <v>27.246735133764417</v>
      </c>
      <c r="N58" s="101">
        <v>6.8350897770760355</v>
      </c>
    </row>
    <row r="59" spans="1:14" s="378" customFormat="1" ht="15">
      <c r="A59" s="70" t="s">
        <v>74</v>
      </c>
      <c r="B59" s="227">
        <v>406.467</v>
      </c>
      <c r="C59" s="262">
        <v>33.9</v>
      </c>
      <c r="D59" s="311">
        <v>372.567</v>
      </c>
      <c r="E59" s="168">
        <v>353.03</v>
      </c>
      <c r="F59" s="73">
        <v>94.75611098138053</v>
      </c>
      <c r="G59" s="73">
        <v>353.1</v>
      </c>
      <c r="H59" s="111">
        <v>-0.07000000000005002</v>
      </c>
      <c r="I59" s="72">
        <v>732.611</v>
      </c>
      <c r="J59" s="73">
        <v>593.4</v>
      </c>
      <c r="K59" s="101">
        <v>139.211</v>
      </c>
      <c r="L59" s="72">
        <v>20.752089057587174</v>
      </c>
      <c r="M59" s="73">
        <v>16.805437553101104</v>
      </c>
      <c r="N59" s="101">
        <v>3.94665150448607</v>
      </c>
    </row>
    <row r="60" spans="1:14" s="378" customFormat="1" ht="15">
      <c r="A60" s="70" t="s">
        <v>35</v>
      </c>
      <c r="B60" s="227">
        <v>297.075</v>
      </c>
      <c r="C60" s="262">
        <v>21.505</v>
      </c>
      <c r="D60" s="311">
        <v>275.57</v>
      </c>
      <c r="E60" s="168">
        <v>268.9</v>
      </c>
      <c r="F60" s="73">
        <v>97.5795623616504</v>
      </c>
      <c r="G60" s="73">
        <v>290.2</v>
      </c>
      <c r="H60" s="111">
        <v>-21.30000000000001</v>
      </c>
      <c r="I60" s="72">
        <v>727.4</v>
      </c>
      <c r="J60" s="73">
        <v>654.1</v>
      </c>
      <c r="K60" s="101">
        <v>73.29999999999995</v>
      </c>
      <c r="L60" s="72">
        <v>27.050948307921164</v>
      </c>
      <c r="M60" s="73">
        <v>22.53962784286699</v>
      </c>
      <c r="N60" s="101">
        <v>4.5113204650541725</v>
      </c>
    </row>
    <row r="61" spans="1:14" s="378" customFormat="1" ht="15">
      <c r="A61" s="70" t="s">
        <v>94</v>
      </c>
      <c r="B61" s="227">
        <v>255.329</v>
      </c>
      <c r="C61" s="262">
        <v>5.2330000000000005</v>
      </c>
      <c r="D61" s="311">
        <v>250.096</v>
      </c>
      <c r="E61" s="168">
        <v>212.159</v>
      </c>
      <c r="F61" s="73">
        <v>84.8310248864436</v>
      </c>
      <c r="G61" s="73">
        <v>212.8</v>
      </c>
      <c r="H61" s="111">
        <v>-0.6410000000000196</v>
      </c>
      <c r="I61" s="72">
        <v>367.219</v>
      </c>
      <c r="J61" s="73">
        <v>272.2</v>
      </c>
      <c r="K61" s="101">
        <v>95.019</v>
      </c>
      <c r="L61" s="72">
        <v>17.308669441315242</v>
      </c>
      <c r="M61" s="73">
        <v>12.791353383458645</v>
      </c>
      <c r="N61" s="101">
        <v>4.517316057856597</v>
      </c>
    </row>
    <row r="62" spans="1:14" s="378" customFormat="1" ht="15">
      <c r="A62" s="70" t="s">
        <v>36</v>
      </c>
      <c r="B62" s="227">
        <v>314.883</v>
      </c>
      <c r="C62" s="262">
        <v>27.7</v>
      </c>
      <c r="D62" s="311">
        <v>287.183</v>
      </c>
      <c r="E62" s="168">
        <v>282.8</v>
      </c>
      <c r="F62" s="73">
        <v>98.47379545446631</v>
      </c>
      <c r="G62" s="73">
        <v>300.4</v>
      </c>
      <c r="H62" s="111">
        <v>-17.599999999999966</v>
      </c>
      <c r="I62" s="72">
        <v>665.8</v>
      </c>
      <c r="J62" s="73">
        <v>580.3</v>
      </c>
      <c r="K62" s="101">
        <v>85.5</v>
      </c>
      <c r="L62" s="72">
        <v>23.54314002828854</v>
      </c>
      <c r="M62" s="73">
        <v>19.31757656458056</v>
      </c>
      <c r="N62" s="101">
        <v>4.2255634637079815</v>
      </c>
    </row>
    <row r="63" spans="1:14" s="378" customFormat="1" ht="15">
      <c r="A63" s="70" t="s">
        <v>75</v>
      </c>
      <c r="B63" s="227">
        <v>596.959</v>
      </c>
      <c r="C63" s="262">
        <v>35.6</v>
      </c>
      <c r="D63" s="311">
        <v>561.3589999999999</v>
      </c>
      <c r="E63" s="168">
        <v>552.6</v>
      </c>
      <c r="F63" s="73">
        <v>98.4396794208341</v>
      </c>
      <c r="G63" s="73">
        <v>566.3</v>
      </c>
      <c r="H63" s="111">
        <v>-13.699999999999932</v>
      </c>
      <c r="I63" s="72">
        <v>1377.6</v>
      </c>
      <c r="J63" s="73">
        <v>1181.1</v>
      </c>
      <c r="K63" s="101">
        <v>196.5</v>
      </c>
      <c r="L63" s="72">
        <v>24.929424538545057</v>
      </c>
      <c r="M63" s="73">
        <v>20.85643651774678</v>
      </c>
      <c r="N63" s="101">
        <v>4.072988020798277</v>
      </c>
    </row>
    <row r="64" spans="1:14" s="378" customFormat="1" ht="15">
      <c r="A64" s="70" t="s">
        <v>37</v>
      </c>
      <c r="B64" s="227">
        <v>2716.592</v>
      </c>
      <c r="C64" s="262">
        <v>8.2</v>
      </c>
      <c r="D64" s="311">
        <v>2708.3920000000003</v>
      </c>
      <c r="E64" s="168">
        <v>2645.8</v>
      </c>
      <c r="F64" s="73">
        <v>97.68896082989464</v>
      </c>
      <c r="G64" s="73">
        <v>2576</v>
      </c>
      <c r="H64" s="111">
        <v>69.80000000000018</v>
      </c>
      <c r="I64" s="72">
        <v>4337.9</v>
      </c>
      <c r="J64" s="73">
        <v>3225.7</v>
      </c>
      <c r="K64" s="101">
        <v>1112.1999999999998</v>
      </c>
      <c r="L64" s="72">
        <v>16.395419154886987</v>
      </c>
      <c r="M64" s="73">
        <v>12.522127329192545</v>
      </c>
      <c r="N64" s="101">
        <v>3.8732918256944426</v>
      </c>
    </row>
    <row r="65" spans="1:14" s="378" customFormat="1" ht="15">
      <c r="A65" s="70" t="s">
        <v>38</v>
      </c>
      <c r="B65" s="227">
        <v>721.962</v>
      </c>
      <c r="C65" s="262">
        <v>40.1</v>
      </c>
      <c r="D65" s="311">
        <v>681.862</v>
      </c>
      <c r="E65" s="168">
        <v>655.46</v>
      </c>
      <c r="F65" s="73">
        <v>96.12795551005922</v>
      </c>
      <c r="G65" s="73">
        <v>659.4</v>
      </c>
      <c r="H65" s="111">
        <v>-3.939999999999941</v>
      </c>
      <c r="I65" s="72">
        <v>2320.3</v>
      </c>
      <c r="J65" s="73">
        <v>1911.6</v>
      </c>
      <c r="K65" s="101">
        <v>408.7000000000003</v>
      </c>
      <c r="L65" s="72">
        <v>35.399566716504445</v>
      </c>
      <c r="M65" s="73">
        <v>28.989990900818924</v>
      </c>
      <c r="N65" s="101">
        <v>6.409575815685521</v>
      </c>
    </row>
    <row r="66" spans="1:14" s="378" customFormat="1" ht="15">
      <c r="A66" s="75" t="s">
        <v>39</v>
      </c>
      <c r="B66" s="227">
        <v>1127.118</v>
      </c>
      <c r="C66" s="262">
        <v>36.55</v>
      </c>
      <c r="D66" s="311">
        <v>1090.568</v>
      </c>
      <c r="E66" s="168">
        <v>1035.6</v>
      </c>
      <c r="F66" s="73">
        <v>94.95969072996823</v>
      </c>
      <c r="G66" s="73">
        <v>1062</v>
      </c>
      <c r="H66" s="111">
        <v>-26.40000000000009</v>
      </c>
      <c r="I66" s="72">
        <v>2787</v>
      </c>
      <c r="J66" s="73">
        <v>2125</v>
      </c>
      <c r="K66" s="101">
        <v>662</v>
      </c>
      <c r="L66" s="72">
        <v>26.911935110081117</v>
      </c>
      <c r="M66" s="73">
        <v>20.009416195856872</v>
      </c>
      <c r="N66" s="101">
        <v>6.902518914224245</v>
      </c>
    </row>
    <row r="67" spans="1:14" s="378" customFormat="1" ht="15">
      <c r="A67" s="75" t="s">
        <v>40</v>
      </c>
      <c r="B67" s="227">
        <v>2307.447</v>
      </c>
      <c r="C67" s="262">
        <v>23.4</v>
      </c>
      <c r="D67" s="311">
        <v>2284.047</v>
      </c>
      <c r="E67" s="167">
        <v>2212.7</v>
      </c>
      <c r="F67" s="73">
        <v>96.87629019893197</v>
      </c>
      <c r="G67" s="66">
        <v>2003</v>
      </c>
      <c r="H67" s="111">
        <v>209.69999999999982</v>
      </c>
      <c r="I67" s="94">
        <v>6000.008</v>
      </c>
      <c r="J67" s="66">
        <v>4286</v>
      </c>
      <c r="K67" s="101">
        <v>1714.0079999999998</v>
      </c>
      <c r="L67" s="72">
        <v>27.116229041442583</v>
      </c>
      <c r="M67" s="73">
        <v>21.397903145282076</v>
      </c>
      <c r="N67" s="101">
        <v>5.718325896160508</v>
      </c>
    </row>
    <row r="68" spans="1:14" s="378" customFormat="1" ht="15">
      <c r="A68" s="70" t="s">
        <v>41</v>
      </c>
      <c r="B68" s="227">
        <v>583.485</v>
      </c>
      <c r="C68" s="262">
        <v>1.716</v>
      </c>
      <c r="D68" s="311">
        <v>581.769</v>
      </c>
      <c r="E68" s="168">
        <v>566.303</v>
      </c>
      <c r="F68" s="73">
        <v>97.3415565284503</v>
      </c>
      <c r="G68" s="73">
        <v>534.43</v>
      </c>
      <c r="H68" s="111">
        <v>31.873000000000047</v>
      </c>
      <c r="I68" s="72">
        <v>1669.777</v>
      </c>
      <c r="J68" s="73">
        <v>1314.4</v>
      </c>
      <c r="K68" s="127">
        <v>355.37699999999995</v>
      </c>
      <c r="L68" s="72">
        <v>29.485575743020963</v>
      </c>
      <c r="M68" s="73">
        <v>24.594427708025375</v>
      </c>
      <c r="N68" s="101">
        <v>4.891148034995588</v>
      </c>
    </row>
    <row r="69" spans="1:14" s="44" customFormat="1" ht="15.75">
      <c r="A69" s="41" t="s">
        <v>76</v>
      </c>
      <c r="B69" s="226">
        <v>3570.565</v>
      </c>
      <c r="C69" s="358">
        <v>59.458</v>
      </c>
      <c r="D69" s="334">
        <v>3511.107</v>
      </c>
      <c r="E69" s="171">
        <v>3496.8079999999995</v>
      </c>
      <c r="F69" s="39">
        <v>99.59274952315607</v>
      </c>
      <c r="G69" s="39">
        <v>3479.5</v>
      </c>
      <c r="H69" s="110">
        <v>17.307999999999538</v>
      </c>
      <c r="I69" s="42">
        <v>7100.859</v>
      </c>
      <c r="J69" s="39">
        <v>5983.099999999999</v>
      </c>
      <c r="K69" s="131">
        <v>1117.759000000001</v>
      </c>
      <c r="L69" s="42">
        <v>20.306688271131847</v>
      </c>
      <c r="M69" s="39">
        <v>17.195286679120564</v>
      </c>
      <c r="N69" s="100">
        <v>3.1114015920112834</v>
      </c>
    </row>
    <row r="70" spans="1:14" s="378" customFormat="1" ht="15">
      <c r="A70" s="70" t="s">
        <v>77</v>
      </c>
      <c r="B70" s="227">
        <v>1114.49</v>
      </c>
      <c r="C70" s="262">
        <v>9.385</v>
      </c>
      <c r="D70" s="311">
        <v>1105.105</v>
      </c>
      <c r="E70" s="168">
        <v>1105.1</v>
      </c>
      <c r="F70" s="73">
        <v>99.99954755430478</v>
      </c>
      <c r="G70" s="73">
        <v>1124.1</v>
      </c>
      <c r="H70" s="111">
        <v>-19</v>
      </c>
      <c r="I70" s="72">
        <v>2237</v>
      </c>
      <c r="J70" s="73">
        <v>1973.8</v>
      </c>
      <c r="K70" s="129">
        <v>263.20000000000005</v>
      </c>
      <c r="L70" s="72">
        <v>20.24251198986517</v>
      </c>
      <c r="M70" s="73">
        <v>17.558936037719064</v>
      </c>
      <c r="N70" s="101">
        <v>2.683575952146107</v>
      </c>
    </row>
    <row r="71" spans="1:14" s="378" customFormat="1" ht="15">
      <c r="A71" s="70" t="s">
        <v>42</v>
      </c>
      <c r="B71" s="227">
        <v>370.421</v>
      </c>
      <c r="C71" s="262">
        <v>23</v>
      </c>
      <c r="D71" s="311">
        <v>347.421</v>
      </c>
      <c r="E71" s="168">
        <v>333.174</v>
      </c>
      <c r="F71" s="73">
        <v>95.89921161933216</v>
      </c>
      <c r="G71" s="73">
        <v>334.1</v>
      </c>
      <c r="H71" s="111">
        <v>-0.9260000000000446</v>
      </c>
      <c r="I71" s="72">
        <v>812.869</v>
      </c>
      <c r="J71" s="73">
        <v>626.9</v>
      </c>
      <c r="K71" s="129">
        <v>185.96900000000005</v>
      </c>
      <c r="L71" s="72">
        <v>24.397732115951428</v>
      </c>
      <c r="M71" s="73">
        <v>18.763843160730318</v>
      </c>
      <c r="N71" s="101">
        <v>5.63388895522111</v>
      </c>
    </row>
    <row r="72" spans="1:14" s="378" customFormat="1" ht="15">
      <c r="A72" s="70" t="s">
        <v>43</v>
      </c>
      <c r="B72" s="227">
        <v>688.507</v>
      </c>
      <c r="C72" s="262">
        <v>8.073</v>
      </c>
      <c r="D72" s="311">
        <v>680.434</v>
      </c>
      <c r="E72" s="168">
        <v>680.434</v>
      </c>
      <c r="F72" s="73">
        <v>100</v>
      </c>
      <c r="G72" s="73">
        <v>684.4</v>
      </c>
      <c r="H72" s="111">
        <v>-3.966000000000008</v>
      </c>
      <c r="I72" s="72">
        <v>1728.4</v>
      </c>
      <c r="J72" s="73">
        <v>1414.2</v>
      </c>
      <c r="K72" s="129">
        <v>314.20000000000005</v>
      </c>
      <c r="L72" s="72">
        <v>25.401434966506674</v>
      </c>
      <c r="M72" s="73">
        <v>20.66335476329632</v>
      </c>
      <c r="N72" s="101">
        <v>4.738080203210355</v>
      </c>
    </row>
    <row r="73" spans="1:14" s="378" customFormat="1" ht="15" hidden="1">
      <c r="A73" s="70" t="s">
        <v>78</v>
      </c>
      <c r="B73" s="227"/>
      <c r="C73" s="262"/>
      <c r="D73" s="311">
        <v>0</v>
      </c>
      <c r="E73" s="168"/>
      <c r="F73" s="73" t="e">
        <v>#DIV/0!</v>
      </c>
      <c r="G73" s="73"/>
      <c r="H73" s="111">
        <v>0</v>
      </c>
      <c r="I73" s="72"/>
      <c r="J73" s="73"/>
      <c r="K73" s="129">
        <v>0</v>
      </c>
      <c r="L73" s="72" t="e">
        <v>#DIV/0!</v>
      </c>
      <c r="M73" s="73" t="e">
        <v>#DIV/0!</v>
      </c>
      <c r="N73" s="101" t="e">
        <v>#DIV/0!</v>
      </c>
    </row>
    <row r="74" spans="1:14" s="378" customFormat="1" ht="15" hidden="1">
      <c r="A74" s="70" t="s">
        <v>79</v>
      </c>
      <c r="B74" s="227">
        <v>0.002</v>
      </c>
      <c r="C74" s="262"/>
      <c r="D74" s="311"/>
      <c r="E74" s="168"/>
      <c r="F74" s="73" t="e">
        <v>#DIV/0!</v>
      </c>
      <c r="G74" s="73"/>
      <c r="H74" s="111">
        <v>0</v>
      </c>
      <c r="I74" s="72"/>
      <c r="J74" s="73"/>
      <c r="K74" s="129">
        <v>0</v>
      </c>
      <c r="L74" s="72" t="e">
        <v>#DIV/0!</v>
      </c>
      <c r="M74" s="73" t="e">
        <v>#DIV/0!</v>
      </c>
      <c r="N74" s="101" t="e">
        <v>#DIV/0!</v>
      </c>
    </row>
    <row r="75" spans="1:14" s="378" customFormat="1" ht="15">
      <c r="A75" s="70" t="s">
        <v>44</v>
      </c>
      <c r="B75" s="227">
        <v>1397.147</v>
      </c>
      <c r="C75" s="262">
        <v>19</v>
      </c>
      <c r="D75" s="311">
        <v>1378.147</v>
      </c>
      <c r="E75" s="168">
        <v>1378.1</v>
      </c>
      <c r="F75" s="73">
        <v>99.99658962360328</v>
      </c>
      <c r="G75" s="73">
        <v>1336.9</v>
      </c>
      <c r="H75" s="111">
        <v>41.19999999999982</v>
      </c>
      <c r="I75" s="72">
        <v>2322.59</v>
      </c>
      <c r="J75" s="73">
        <v>1968.2</v>
      </c>
      <c r="K75" s="129">
        <v>354.3900000000001</v>
      </c>
      <c r="L75" s="72">
        <v>16.853566504607794</v>
      </c>
      <c r="M75" s="73">
        <v>14.722118333457999</v>
      </c>
      <c r="N75" s="101">
        <v>2.1314481711497955</v>
      </c>
    </row>
    <row r="76" spans="1:14" s="44" customFormat="1" ht="15.75">
      <c r="A76" s="41" t="s">
        <v>45</v>
      </c>
      <c r="B76" s="226">
        <v>10090.836</v>
      </c>
      <c r="C76" s="358">
        <v>140.65</v>
      </c>
      <c r="D76" s="334">
        <v>9950.188000000002</v>
      </c>
      <c r="E76" s="171">
        <v>9619.805</v>
      </c>
      <c r="F76" s="39">
        <v>96.67963057582428</v>
      </c>
      <c r="G76" s="39">
        <v>9768.805999999999</v>
      </c>
      <c r="H76" s="110">
        <v>-149.00099999999838</v>
      </c>
      <c r="I76" s="42">
        <v>16317.389000000001</v>
      </c>
      <c r="J76" s="39">
        <v>16122.9</v>
      </c>
      <c r="K76" s="131">
        <v>194.4890000000014</v>
      </c>
      <c r="L76" s="42">
        <v>16.962286657577778</v>
      </c>
      <c r="M76" s="39">
        <v>16.50447352521895</v>
      </c>
      <c r="N76" s="67">
        <v>0.4578131323588295</v>
      </c>
    </row>
    <row r="77" spans="1:14" s="378" customFormat="1" ht="15">
      <c r="A77" s="70" t="s">
        <v>80</v>
      </c>
      <c r="B77" s="227">
        <v>7.503</v>
      </c>
      <c r="C77" s="262">
        <v>0.7</v>
      </c>
      <c r="D77" s="311">
        <v>6.803</v>
      </c>
      <c r="E77" s="168">
        <v>5.494</v>
      </c>
      <c r="F77" s="73">
        <v>80.75848890195502</v>
      </c>
      <c r="G77" s="73">
        <v>5.6</v>
      </c>
      <c r="H77" s="111">
        <v>-0.10599999999999987</v>
      </c>
      <c r="I77" s="72">
        <v>4.517</v>
      </c>
      <c r="J77" s="73">
        <v>9.9</v>
      </c>
      <c r="K77" s="129">
        <v>-5.383</v>
      </c>
      <c r="L77" s="72">
        <v>8.22169639606844</v>
      </c>
      <c r="M77" s="73">
        <v>17.67857142857143</v>
      </c>
      <c r="N77" s="101">
        <v>-9.45687503250299</v>
      </c>
    </row>
    <row r="78" spans="1:14" s="378" customFormat="1" ht="15">
      <c r="A78" s="70" t="s">
        <v>81</v>
      </c>
      <c r="B78" s="227">
        <v>72.999</v>
      </c>
      <c r="C78" s="262">
        <v>29</v>
      </c>
      <c r="D78" s="311">
        <v>43.998999999999995</v>
      </c>
      <c r="E78" s="168">
        <v>31.5</v>
      </c>
      <c r="F78" s="73">
        <v>71.59253619400442</v>
      </c>
      <c r="G78" s="73">
        <v>17.2</v>
      </c>
      <c r="H78" s="111">
        <v>14.3</v>
      </c>
      <c r="I78" s="72">
        <v>30</v>
      </c>
      <c r="J78" s="73">
        <v>17.6</v>
      </c>
      <c r="K78" s="129">
        <v>12.399999999999999</v>
      </c>
      <c r="L78" s="72">
        <v>9.523809523809524</v>
      </c>
      <c r="M78" s="73">
        <v>10.232558139534884</v>
      </c>
      <c r="N78" s="101">
        <v>-0.7087486157253604</v>
      </c>
    </row>
    <row r="79" spans="1:14" s="378" customFormat="1" ht="15">
      <c r="A79" s="70" t="s">
        <v>82</v>
      </c>
      <c r="B79" s="227">
        <v>6.865</v>
      </c>
      <c r="C79" s="262">
        <v>0.106</v>
      </c>
      <c r="D79" s="311">
        <v>6.759</v>
      </c>
      <c r="E79" s="168">
        <v>2.8</v>
      </c>
      <c r="F79" s="73">
        <v>41.42624648616659</v>
      </c>
      <c r="G79" s="73"/>
      <c r="H79" s="111">
        <v>2.8</v>
      </c>
      <c r="I79" s="72">
        <v>2.9</v>
      </c>
      <c r="J79" s="73"/>
      <c r="K79" s="129">
        <v>2.9</v>
      </c>
      <c r="L79" s="72">
        <v>10.357142857142858</v>
      </c>
      <c r="M79" s="73"/>
      <c r="N79" s="101">
        <v>10.357142857142858</v>
      </c>
    </row>
    <row r="80" spans="1:14" s="378" customFormat="1" ht="15">
      <c r="A80" s="70" t="s">
        <v>83</v>
      </c>
      <c r="B80" s="227">
        <v>100.502</v>
      </c>
      <c r="C80" s="262"/>
      <c r="D80" s="311">
        <v>100.502</v>
      </c>
      <c r="E80" s="168">
        <v>47.9</v>
      </c>
      <c r="F80" s="73">
        <v>47.66074306978966</v>
      </c>
      <c r="G80" s="73">
        <v>80.4</v>
      </c>
      <c r="H80" s="111">
        <v>-32.50000000000001</v>
      </c>
      <c r="I80" s="72">
        <v>77.8</v>
      </c>
      <c r="J80" s="73">
        <v>122.9</v>
      </c>
      <c r="K80" s="129">
        <v>-45.10000000000001</v>
      </c>
      <c r="L80" s="72">
        <v>16.24217118997912</v>
      </c>
      <c r="M80" s="73">
        <v>15.286069651741293</v>
      </c>
      <c r="N80" s="101">
        <v>0.956101538237828</v>
      </c>
    </row>
    <row r="81" spans="1:14" s="378" customFormat="1" ht="15">
      <c r="A81" s="70" t="s">
        <v>46</v>
      </c>
      <c r="B81" s="227">
        <v>3750.335</v>
      </c>
      <c r="C81" s="262">
        <v>57.550000000000004</v>
      </c>
      <c r="D81" s="311">
        <v>3692.785</v>
      </c>
      <c r="E81" s="168">
        <v>3642.5</v>
      </c>
      <c r="F81" s="73">
        <v>98.6382906126406</v>
      </c>
      <c r="G81" s="73">
        <v>3637</v>
      </c>
      <c r="H81" s="111">
        <v>5.5</v>
      </c>
      <c r="I81" s="72">
        <v>5029.2</v>
      </c>
      <c r="J81" s="73">
        <v>5067</v>
      </c>
      <c r="K81" s="129">
        <v>-37.80000000000018</v>
      </c>
      <c r="L81" s="72">
        <v>13.807000686341798</v>
      </c>
      <c r="M81" s="73">
        <v>13.931811932911739</v>
      </c>
      <c r="N81" s="101">
        <v>-0.12481124656994069</v>
      </c>
    </row>
    <row r="82" spans="1:14" s="378" customFormat="1" ht="15">
      <c r="A82" s="70" t="s">
        <v>47</v>
      </c>
      <c r="B82" s="227">
        <v>1050.729</v>
      </c>
      <c r="C82" s="262">
        <v>13.3</v>
      </c>
      <c r="D82" s="311">
        <v>1037.429</v>
      </c>
      <c r="E82" s="168">
        <v>859.71</v>
      </c>
      <c r="F82" s="73">
        <v>82.86928551255073</v>
      </c>
      <c r="G82" s="73">
        <v>1043.3</v>
      </c>
      <c r="H82" s="111">
        <v>-183.58999999999992</v>
      </c>
      <c r="I82" s="72">
        <v>2024.31</v>
      </c>
      <c r="J82" s="73">
        <v>2628.1</v>
      </c>
      <c r="K82" s="129">
        <v>-603.79</v>
      </c>
      <c r="L82" s="72">
        <v>23.546428446801826</v>
      </c>
      <c r="M82" s="73">
        <v>25.190261669701908</v>
      </c>
      <c r="N82" s="101">
        <v>-1.6438332229000814</v>
      </c>
    </row>
    <row r="83" spans="1:14" s="378" customFormat="1" ht="15" hidden="1">
      <c r="A83" s="70" t="s">
        <v>84</v>
      </c>
      <c r="B83" s="227"/>
      <c r="C83" s="262"/>
      <c r="D83" s="311">
        <v>0</v>
      </c>
      <c r="E83" s="168"/>
      <c r="F83" s="73" t="e">
        <v>#DIV/0!</v>
      </c>
      <c r="G83" s="73"/>
      <c r="H83" s="111">
        <v>0</v>
      </c>
      <c r="I83" s="72"/>
      <c r="J83" s="73"/>
      <c r="K83" s="129">
        <v>0</v>
      </c>
      <c r="L83" s="72" t="e">
        <v>#DIV/0!</v>
      </c>
      <c r="M83" s="73" t="e">
        <v>#DIV/0!</v>
      </c>
      <c r="N83" s="101" t="e">
        <v>#DIV/0!</v>
      </c>
    </row>
    <row r="84" spans="1:14" s="378" customFormat="1" ht="15" hidden="1">
      <c r="A84" s="70" t="s">
        <v>85</v>
      </c>
      <c r="B84" s="227"/>
      <c r="C84" s="262"/>
      <c r="D84" s="311">
        <v>0</v>
      </c>
      <c r="E84" s="168"/>
      <c r="F84" s="73" t="e">
        <v>#DIV/0!</v>
      </c>
      <c r="G84" s="73"/>
      <c r="H84" s="111">
        <v>0</v>
      </c>
      <c r="I84" s="72"/>
      <c r="J84" s="73"/>
      <c r="K84" s="129">
        <v>0</v>
      </c>
      <c r="L84" s="72" t="e">
        <v>#DIV/0!</v>
      </c>
      <c r="M84" s="73" t="e">
        <v>#DIV/0!</v>
      </c>
      <c r="N84" s="101" t="e">
        <v>#DIV/0!</v>
      </c>
    </row>
    <row r="85" spans="1:14" s="378" customFormat="1" ht="15">
      <c r="A85" s="70" t="s">
        <v>48</v>
      </c>
      <c r="B85" s="227">
        <v>428.912</v>
      </c>
      <c r="C85" s="262"/>
      <c r="D85" s="311">
        <v>428.912</v>
      </c>
      <c r="E85" s="168">
        <v>420.7</v>
      </c>
      <c r="F85" s="73">
        <v>98.08538814488753</v>
      </c>
      <c r="G85" s="73">
        <v>407.7</v>
      </c>
      <c r="H85" s="111">
        <v>13</v>
      </c>
      <c r="I85" s="72">
        <v>862.7</v>
      </c>
      <c r="J85" s="73">
        <v>765.1</v>
      </c>
      <c r="K85" s="129">
        <v>97.60000000000002</v>
      </c>
      <c r="L85" s="72">
        <v>20.506299025433805</v>
      </c>
      <c r="M85" s="73">
        <v>18.766249693402013</v>
      </c>
      <c r="N85" s="101">
        <v>1.7400493320317914</v>
      </c>
    </row>
    <row r="86" spans="1:14" s="378" customFormat="1" ht="15" hidden="1">
      <c r="A86" s="70" t="s">
        <v>86</v>
      </c>
      <c r="B86" s="227"/>
      <c r="C86" s="262"/>
      <c r="D86" s="311">
        <v>0</v>
      </c>
      <c r="E86" s="168"/>
      <c r="F86" s="73" t="e">
        <v>#DIV/0!</v>
      </c>
      <c r="G86" s="73"/>
      <c r="H86" s="111">
        <v>0</v>
      </c>
      <c r="I86" s="72"/>
      <c r="J86" s="73"/>
      <c r="K86" s="129">
        <v>0</v>
      </c>
      <c r="L86" s="72" t="e">
        <v>#DIV/0!</v>
      </c>
      <c r="M86" s="73" t="e">
        <v>#DIV/0!</v>
      </c>
      <c r="N86" s="101" t="e">
        <v>#DIV/0!</v>
      </c>
    </row>
    <row r="87" spans="1:14" s="378" customFormat="1" ht="15">
      <c r="A87" s="70" t="s">
        <v>49</v>
      </c>
      <c r="B87" s="227">
        <v>609.637</v>
      </c>
      <c r="C87" s="262">
        <v>2.7</v>
      </c>
      <c r="D87" s="311">
        <v>606.9369999999999</v>
      </c>
      <c r="E87" s="168">
        <v>600.7</v>
      </c>
      <c r="F87" s="73">
        <v>98.97238098847164</v>
      </c>
      <c r="G87" s="73">
        <v>600.806</v>
      </c>
      <c r="H87" s="111">
        <v>-0.10599999999999454</v>
      </c>
      <c r="I87" s="72">
        <v>1242</v>
      </c>
      <c r="J87" s="73">
        <v>1070</v>
      </c>
      <c r="K87" s="129">
        <v>172</v>
      </c>
      <c r="L87" s="72">
        <v>20.67587814216747</v>
      </c>
      <c r="M87" s="73">
        <v>17.80940936009294</v>
      </c>
      <c r="N87" s="101">
        <v>2.8664687820745307</v>
      </c>
    </row>
    <row r="88" spans="1:14" s="378" customFormat="1" ht="15">
      <c r="A88" s="70" t="s">
        <v>50</v>
      </c>
      <c r="B88" s="227">
        <v>1601.264</v>
      </c>
      <c r="C88" s="262"/>
      <c r="D88" s="311">
        <v>1601.264</v>
      </c>
      <c r="E88" s="168">
        <v>1597.7</v>
      </c>
      <c r="F88" s="73">
        <v>99.77742583359147</v>
      </c>
      <c r="G88" s="73">
        <v>1549.5</v>
      </c>
      <c r="H88" s="111">
        <v>48.200000000000045</v>
      </c>
      <c r="I88" s="72">
        <v>3038.2</v>
      </c>
      <c r="J88" s="73">
        <v>2566.1</v>
      </c>
      <c r="K88" s="129">
        <v>472.0999999999999</v>
      </c>
      <c r="L88" s="72">
        <v>19.016085623083182</v>
      </c>
      <c r="M88" s="73">
        <v>16.56082607292675</v>
      </c>
      <c r="N88" s="101">
        <v>2.4552595501564305</v>
      </c>
    </row>
    <row r="89" spans="1:14" s="378" customFormat="1" ht="15">
      <c r="A89" s="70" t="s">
        <v>51</v>
      </c>
      <c r="B89" s="227">
        <v>2142.145</v>
      </c>
      <c r="C89" s="262">
        <v>0.129</v>
      </c>
      <c r="D89" s="311">
        <v>2142.016</v>
      </c>
      <c r="E89" s="168">
        <v>2140.3</v>
      </c>
      <c r="F89" s="73">
        <v>99.91988855358692</v>
      </c>
      <c r="G89" s="73">
        <v>2167.2</v>
      </c>
      <c r="H89" s="111">
        <v>-26.899999999999636</v>
      </c>
      <c r="I89" s="72">
        <v>3497.2</v>
      </c>
      <c r="J89" s="73">
        <v>3468.4</v>
      </c>
      <c r="K89" s="129">
        <v>28.799999999999727</v>
      </c>
      <c r="L89" s="72">
        <v>16.339765453441103</v>
      </c>
      <c r="M89" s="73">
        <v>16.004060538944263</v>
      </c>
      <c r="N89" s="101">
        <v>0.3357049144968407</v>
      </c>
    </row>
    <row r="90" spans="1:14" s="378" customFormat="1" ht="15">
      <c r="A90" s="75" t="s">
        <v>52</v>
      </c>
      <c r="B90" s="227">
        <v>193.486</v>
      </c>
      <c r="C90" s="262">
        <v>6.485</v>
      </c>
      <c r="D90" s="311">
        <v>187.00099999999998</v>
      </c>
      <c r="E90" s="168">
        <v>187.001</v>
      </c>
      <c r="F90" s="73">
        <v>100.00000000000003</v>
      </c>
      <c r="G90" s="73">
        <v>195.1</v>
      </c>
      <c r="H90" s="111">
        <v>-8.09899999999999</v>
      </c>
      <c r="I90" s="72">
        <v>407.662</v>
      </c>
      <c r="J90" s="73">
        <v>327.8</v>
      </c>
      <c r="K90" s="129">
        <v>79.86199999999997</v>
      </c>
      <c r="L90" s="72">
        <v>21.79999037438302</v>
      </c>
      <c r="M90" s="73">
        <v>16.801640184520757</v>
      </c>
      <c r="N90" s="101">
        <v>4.998350189862265</v>
      </c>
    </row>
    <row r="91" spans="1:14" s="378" customFormat="1" ht="15">
      <c r="A91" s="70" t="s">
        <v>97</v>
      </c>
      <c r="B91" s="227">
        <v>126.461</v>
      </c>
      <c r="C91" s="262">
        <v>30.68</v>
      </c>
      <c r="D91" s="311">
        <v>95.781</v>
      </c>
      <c r="E91" s="168">
        <v>83.5</v>
      </c>
      <c r="F91" s="73">
        <v>87.17804157400737</v>
      </c>
      <c r="G91" s="73">
        <v>65</v>
      </c>
      <c r="H91" s="111">
        <v>18.5</v>
      </c>
      <c r="I91" s="72">
        <v>100.9</v>
      </c>
      <c r="J91" s="73">
        <v>80</v>
      </c>
      <c r="K91" s="129">
        <v>20.900000000000006</v>
      </c>
      <c r="L91" s="72">
        <v>12.083832335329344</v>
      </c>
      <c r="M91" s="73">
        <v>12.307692307692308</v>
      </c>
      <c r="N91" s="101">
        <v>-0.2238599723629644</v>
      </c>
    </row>
    <row r="92" spans="1:14" s="378" customFormat="1" ht="15.75" hidden="1">
      <c r="A92" s="70" t="s">
        <v>87</v>
      </c>
      <c r="B92" s="227"/>
      <c r="C92" s="262"/>
      <c r="D92" s="311">
        <v>0</v>
      </c>
      <c r="E92" s="168"/>
      <c r="F92" s="73" t="e">
        <v>#DIV/0!</v>
      </c>
      <c r="G92" s="73"/>
      <c r="H92" s="110">
        <v>0</v>
      </c>
      <c r="I92" s="72"/>
      <c r="J92" s="73"/>
      <c r="K92" s="127">
        <v>0</v>
      </c>
      <c r="L92" s="72" t="e">
        <v>#DIV/0!</v>
      </c>
      <c r="M92" s="73" t="e">
        <v>#DIV/0!</v>
      </c>
      <c r="N92" s="100" t="e">
        <v>#DIV/0!</v>
      </c>
    </row>
    <row r="93" spans="1:14" s="44" customFormat="1" ht="15.75">
      <c r="A93" s="41" t="s">
        <v>53</v>
      </c>
      <c r="B93" s="226">
        <v>327.606</v>
      </c>
      <c r="C93" s="358">
        <v>2.9210000000000003</v>
      </c>
      <c r="D93" s="334">
        <v>324.685</v>
      </c>
      <c r="E93" s="171">
        <v>261.025</v>
      </c>
      <c r="F93" s="39">
        <v>80.39330427953246</v>
      </c>
      <c r="G93" s="39">
        <v>260.986</v>
      </c>
      <c r="H93" s="110">
        <v>0.03899999999998727</v>
      </c>
      <c r="I93" s="42">
        <v>553.505</v>
      </c>
      <c r="J93" s="39">
        <v>565.738</v>
      </c>
      <c r="K93" s="131">
        <v>-12.233000000000061</v>
      </c>
      <c r="L93" s="42">
        <v>21.205056986878652</v>
      </c>
      <c r="M93" s="39">
        <v>21.676948188791737</v>
      </c>
      <c r="N93" s="100">
        <v>-0.47189120191308476</v>
      </c>
    </row>
    <row r="94" spans="1:14" s="378" customFormat="1" ht="15.75" hidden="1">
      <c r="A94" s="70" t="s">
        <v>88</v>
      </c>
      <c r="B94" s="227">
        <v>11.848</v>
      </c>
      <c r="C94" s="262">
        <v>0.631</v>
      </c>
      <c r="D94" s="311">
        <v>11.217</v>
      </c>
      <c r="E94" s="168"/>
      <c r="F94" s="73">
        <v>0</v>
      </c>
      <c r="G94" s="73">
        <v>8.207</v>
      </c>
      <c r="H94" s="110">
        <v>-8.207</v>
      </c>
      <c r="I94" s="72"/>
      <c r="J94" s="73">
        <v>9.438</v>
      </c>
      <c r="K94" s="127">
        <v>-9.438</v>
      </c>
      <c r="L94" s="72" t="e">
        <v>#DIV/0!</v>
      </c>
      <c r="M94" s="73">
        <v>11.499939076398196</v>
      </c>
      <c r="N94" s="100" t="e">
        <v>#DIV/0!</v>
      </c>
    </row>
    <row r="95" spans="1:14" s="378" customFormat="1" ht="15">
      <c r="A95" s="70" t="s">
        <v>54</v>
      </c>
      <c r="B95" s="227">
        <v>100.274</v>
      </c>
      <c r="C95" s="262">
        <v>0.63</v>
      </c>
      <c r="D95" s="311">
        <v>99.644</v>
      </c>
      <c r="E95" s="168">
        <v>62.834</v>
      </c>
      <c r="F95" s="73">
        <v>63.05848821805628</v>
      </c>
      <c r="G95" s="73">
        <v>49.3</v>
      </c>
      <c r="H95" s="111">
        <v>13.534000000000006</v>
      </c>
      <c r="I95" s="72">
        <v>154.038</v>
      </c>
      <c r="J95" s="73">
        <v>100.7</v>
      </c>
      <c r="K95" s="127">
        <v>53.33800000000001</v>
      </c>
      <c r="L95" s="72">
        <v>24.515071458127764</v>
      </c>
      <c r="M95" s="73">
        <v>20.425963488843813</v>
      </c>
      <c r="N95" s="101">
        <v>4.089107969283951</v>
      </c>
    </row>
    <row r="96" spans="1:14" s="378" customFormat="1" ht="15">
      <c r="A96" s="70" t="s">
        <v>55</v>
      </c>
      <c r="B96" s="227">
        <v>8.493</v>
      </c>
      <c r="C96" s="262"/>
      <c r="D96" s="311">
        <v>8.493</v>
      </c>
      <c r="E96" s="168">
        <v>7.491</v>
      </c>
      <c r="F96" s="73">
        <v>88.20204874602612</v>
      </c>
      <c r="G96" s="73">
        <v>7.2</v>
      </c>
      <c r="H96" s="111">
        <v>0.2909999999999995</v>
      </c>
      <c r="I96" s="72">
        <v>14.401</v>
      </c>
      <c r="J96" s="73">
        <v>10.4</v>
      </c>
      <c r="K96" s="127">
        <v>4.0009999999999994</v>
      </c>
      <c r="L96" s="72">
        <v>19.224402616473103</v>
      </c>
      <c r="M96" s="73">
        <v>14.444444444444445</v>
      </c>
      <c r="N96" s="101">
        <v>4.779958172028659</v>
      </c>
    </row>
    <row r="97" spans="1:14" s="378" customFormat="1" ht="15">
      <c r="A97" s="70" t="s">
        <v>56</v>
      </c>
      <c r="B97" s="227">
        <v>199.903</v>
      </c>
      <c r="C97" s="262">
        <v>1.6</v>
      </c>
      <c r="D97" s="311">
        <v>198.303</v>
      </c>
      <c r="E97" s="168">
        <v>184.5</v>
      </c>
      <c r="F97" s="73">
        <v>93.03943964539114</v>
      </c>
      <c r="G97" s="73">
        <v>191</v>
      </c>
      <c r="H97" s="111">
        <v>-6.5</v>
      </c>
      <c r="I97" s="72">
        <v>376.2</v>
      </c>
      <c r="J97" s="73">
        <v>438.2</v>
      </c>
      <c r="K97" s="127">
        <v>-62</v>
      </c>
      <c r="L97" s="72">
        <v>20.390243902439025</v>
      </c>
      <c r="M97" s="73">
        <v>22.94240837696335</v>
      </c>
      <c r="N97" s="101">
        <v>-2.552164474524325</v>
      </c>
    </row>
    <row r="98" spans="1:14" s="378" customFormat="1" ht="15.75" hidden="1">
      <c r="A98" s="70" t="s">
        <v>57</v>
      </c>
      <c r="B98" s="227">
        <v>0.142</v>
      </c>
      <c r="C98" s="262"/>
      <c r="D98" s="311">
        <v>0.142</v>
      </c>
      <c r="E98" s="168"/>
      <c r="F98" s="73">
        <v>0</v>
      </c>
      <c r="G98" s="73"/>
      <c r="H98" s="110">
        <v>0</v>
      </c>
      <c r="I98" s="72"/>
      <c r="J98" s="73"/>
      <c r="K98" s="127">
        <v>0</v>
      </c>
      <c r="L98" s="72" t="e">
        <v>#DIV/0!</v>
      </c>
      <c r="M98" s="73" t="e">
        <v>#DIV/0!</v>
      </c>
      <c r="N98" s="100" t="e">
        <v>#DIV/0!</v>
      </c>
    </row>
    <row r="99" spans="1:14" s="378" customFormat="1" ht="15.75" hidden="1">
      <c r="A99" s="70" t="s">
        <v>89</v>
      </c>
      <c r="B99" s="227"/>
      <c r="C99" s="262"/>
      <c r="D99" s="311">
        <v>0</v>
      </c>
      <c r="E99" s="168"/>
      <c r="F99" s="73" t="e">
        <v>#DIV/0!</v>
      </c>
      <c r="G99" s="73"/>
      <c r="H99" s="110">
        <v>0</v>
      </c>
      <c r="I99" s="72"/>
      <c r="J99" s="73"/>
      <c r="K99" s="127">
        <v>0</v>
      </c>
      <c r="L99" s="72" t="e">
        <v>#DIV/0!</v>
      </c>
      <c r="M99" s="73" t="e">
        <v>#DIV/0!</v>
      </c>
      <c r="N99" s="100" t="e">
        <v>#DIV/0!</v>
      </c>
    </row>
    <row r="100" spans="1:14" s="378" customFormat="1" ht="15.75" hidden="1">
      <c r="A100" s="70" t="s">
        <v>58</v>
      </c>
      <c r="B100" s="227"/>
      <c r="C100" s="262"/>
      <c r="D100" s="311">
        <v>0</v>
      </c>
      <c r="E100" s="168"/>
      <c r="F100" s="73" t="e">
        <v>#DIV/0!</v>
      </c>
      <c r="G100" s="73"/>
      <c r="H100" s="110">
        <v>0</v>
      </c>
      <c r="I100" s="72"/>
      <c r="J100" s="73"/>
      <c r="K100" s="127">
        <v>0</v>
      </c>
      <c r="L100" s="72" t="e">
        <v>#DIV/0!</v>
      </c>
      <c r="M100" s="73" t="e">
        <v>#DIV/0!</v>
      </c>
      <c r="N100" s="100" t="e">
        <v>#DIV/0!</v>
      </c>
    </row>
    <row r="101" spans="1:14" s="378" customFormat="1" ht="15.75" hidden="1">
      <c r="A101" s="70" t="s">
        <v>59</v>
      </c>
      <c r="B101" s="227"/>
      <c r="C101" s="262"/>
      <c r="D101" s="311">
        <v>0</v>
      </c>
      <c r="E101" s="168"/>
      <c r="F101" s="73" t="e">
        <v>#DIV/0!</v>
      </c>
      <c r="G101" s="73"/>
      <c r="H101" s="110">
        <v>0</v>
      </c>
      <c r="I101" s="72"/>
      <c r="J101" s="73"/>
      <c r="K101" s="127">
        <v>0</v>
      </c>
      <c r="L101" s="72" t="e">
        <v>#DIV/0!</v>
      </c>
      <c r="M101" s="73" t="e">
        <v>#DIV/0!</v>
      </c>
      <c r="N101" s="100" t="e">
        <v>#DIV/0!</v>
      </c>
    </row>
    <row r="102" spans="1:14" s="378" customFormat="1" ht="15">
      <c r="A102" s="76" t="s">
        <v>90</v>
      </c>
      <c r="B102" s="376">
        <v>6.946</v>
      </c>
      <c r="C102" s="270">
        <v>0.06</v>
      </c>
      <c r="D102" s="312">
        <v>6.886</v>
      </c>
      <c r="E102" s="187">
        <v>6.2</v>
      </c>
      <c r="F102" s="79">
        <v>90.03775776938716</v>
      </c>
      <c r="G102" s="79">
        <v>5.279</v>
      </c>
      <c r="H102" s="214">
        <v>0.9210000000000003</v>
      </c>
      <c r="I102" s="77">
        <v>8.866</v>
      </c>
      <c r="J102" s="79">
        <v>7</v>
      </c>
      <c r="K102" s="133">
        <v>1.8659999999999997</v>
      </c>
      <c r="L102" s="77">
        <v>14.299999999999999</v>
      </c>
      <c r="M102" s="79">
        <v>13.260087137715477</v>
      </c>
      <c r="N102" s="103">
        <v>1.0399128622845222</v>
      </c>
    </row>
    <row r="103" spans="1:14" s="378" customFormat="1" ht="15.75" hidden="1">
      <c r="A103" s="134" t="s">
        <v>91</v>
      </c>
      <c r="B103" s="89"/>
      <c r="C103" s="304"/>
      <c r="D103" s="304"/>
      <c r="E103" s="135"/>
      <c r="F103" s="136" t="e">
        <v>#DIV/0!</v>
      </c>
      <c r="G103" s="137"/>
      <c r="H103" s="138">
        <v>0</v>
      </c>
      <c r="I103" s="135"/>
      <c r="J103" s="137"/>
      <c r="K103" s="139">
        <v>0</v>
      </c>
      <c r="L103" s="140" t="e">
        <v>#DIV/0!</v>
      </c>
      <c r="M103" s="136" t="e">
        <v>#DIV/0!</v>
      </c>
      <c r="N103" s="109" t="e">
        <v>#DIV/0!</v>
      </c>
    </row>
    <row r="104" spans="1:9" s="83" customFormat="1" ht="15">
      <c r="A104" s="132" t="s">
        <v>117</v>
      </c>
      <c r="B104" s="82"/>
      <c r="C104" s="82"/>
      <c r="D104" s="82"/>
      <c r="I104" s="84"/>
    </row>
    <row r="105" spans="1:9" s="83" customFormat="1" ht="15">
      <c r="A105" s="82"/>
      <c r="B105" s="82"/>
      <c r="C105" s="82"/>
      <c r="D105" s="82"/>
      <c r="I105" s="84"/>
    </row>
    <row r="106" spans="1:9" s="83" customFormat="1" ht="15">
      <c r="A106" s="82"/>
      <c r="B106" s="82"/>
      <c r="C106" s="82"/>
      <c r="D106" s="82"/>
      <c r="I106" s="84"/>
    </row>
    <row r="107" spans="1:9" s="83" customFormat="1" ht="15">
      <c r="A107" s="82"/>
      <c r="B107" s="82"/>
      <c r="C107" s="82"/>
      <c r="D107" s="82"/>
      <c r="I107" s="84"/>
    </row>
    <row r="108" spans="1:9" s="83" customFormat="1" ht="15">
      <c r="A108" s="82"/>
      <c r="B108" s="82"/>
      <c r="C108" s="82"/>
      <c r="D108" s="82"/>
      <c r="I108" s="84"/>
    </row>
    <row r="109" spans="1:9" s="83" customFormat="1" ht="15">
      <c r="A109" s="82"/>
      <c r="B109" s="82"/>
      <c r="C109" s="82"/>
      <c r="D109" s="82"/>
      <c r="I109" s="84"/>
    </row>
    <row r="110" spans="1:9" s="83" customFormat="1" ht="15">
      <c r="A110" s="82"/>
      <c r="B110" s="82"/>
      <c r="C110" s="82"/>
      <c r="D110" s="82"/>
      <c r="I110" s="84"/>
    </row>
    <row r="111" spans="1:9" s="83" customFormat="1" ht="15">
      <c r="A111" s="82"/>
      <c r="B111" s="82"/>
      <c r="C111" s="82"/>
      <c r="D111" s="82"/>
      <c r="I111" s="84"/>
    </row>
    <row r="112" spans="1:9" s="83" customFormat="1" ht="15">
      <c r="A112" s="82"/>
      <c r="B112" s="82"/>
      <c r="C112" s="82"/>
      <c r="D112" s="82"/>
      <c r="I112" s="84"/>
    </row>
    <row r="113" spans="1:9" s="83" customFormat="1" ht="15">
      <c r="A113" s="82"/>
      <c r="B113" s="82"/>
      <c r="C113" s="82"/>
      <c r="D113" s="82"/>
      <c r="I113" s="84"/>
    </row>
    <row r="114" spans="1:9" s="83" customFormat="1" ht="15">
      <c r="A114" s="82"/>
      <c r="B114" s="82"/>
      <c r="C114" s="82"/>
      <c r="D114" s="82"/>
      <c r="I114" s="84"/>
    </row>
    <row r="115" spans="1:9" s="83" customFormat="1" ht="15">
      <c r="A115" s="82"/>
      <c r="B115" s="82"/>
      <c r="C115" s="82"/>
      <c r="D115" s="82"/>
      <c r="I115" s="84"/>
    </row>
    <row r="116" spans="1:9" s="83" customFormat="1" ht="15">
      <c r="A116" s="82"/>
      <c r="B116" s="82"/>
      <c r="C116" s="82"/>
      <c r="D116" s="82"/>
      <c r="I116" s="84"/>
    </row>
    <row r="117" spans="1:9" s="83" customFormat="1" ht="15">
      <c r="A117" s="82"/>
      <c r="B117" s="82"/>
      <c r="C117" s="82"/>
      <c r="D117" s="82"/>
      <c r="I117" s="84"/>
    </row>
    <row r="118" spans="1:9" s="83" customFormat="1" ht="15">
      <c r="A118" s="82"/>
      <c r="B118" s="82"/>
      <c r="C118" s="82"/>
      <c r="D118" s="82"/>
      <c r="I118" s="84"/>
    </row>
    <row r="119" spans="1:9" s="83" customFormat="1" ht="15">
      <c r="A119" s="82"/>
      <c r="B119" s="82"/>
      <c r="C119" s="82"/>
      <c r="D119" s="82"/>
      <c r="I119" s="84"/>
    </row>
    <row r="120" spans="1:9" s="83" customFormat="1" ht="15">
      <c r="A120" s="82"/>
      <c r="B120" s="82"/>
      <c r="C120" s="82"/>
      <c r="D120" s="82"/>
      <c r="I120" s="84"/>
    </row>
    <row r="121" spans="1:9" s="83" customFormat="1" ht="15">
      <c r="A121" s="82"/>
      <c r="B121" s="82"/>
      <c r="C121" s="82"/>
      <c r="D121" s="82"/>
      <c r="I121" s="84"/>
    </row>
    <row r="122" spans="1:9" s="83" customFormat="1" ht="15">
      <c r="A122" s="82"/>
      <c r="B122" s="82"/>
      <c r="C122" s="82"/>
      <c r="D122" s="82"/>
      <c r="I122" s="84"/>
    </row>
    <row r="123" spans="1:9" s="83" customFormat="1" ht="15">
      <c r="A123" s="82"/>
      <c r="B123" s="82"/>
      <c r="C123" s="82"/>
      <c r="D123" s="82"/>
      <c r="I123" s="84"/>
    </row>
    <row r="124" spans="1:9" s="83" customFormat="1" ht="15">
      <c r="A124" s="82"/>
      <c r="B124" s="82"/>
      <c r="C124" s="82"/>
      <c r="D124" s="82"/>
      <c r="I124" s="84"/>
    </row>
    <row r="125" spans="1:9" s="83" customFormat="1" ht="15">
      <c r="A125" s="82"/>
      <c r="B125" s="82"/>
      <c r="C125" s="82"/>
      <c r="D125" s="82"/>
      <c r="I125" s="84"/>
    </row>
    <row r="126" spans="1:9" s="83" customFormat="1" ht="15">
      <c r="A126" s="82"/>
      <c r="B126" s="82"/>
      <c r="C126" s="82"/>
      <c r="D126" s="82"/>
      <c r="I126" s="84"/>
    </row>
    <row r="127" spans="1:9" s="83" customFormat="1" ht="15">
      <c r="A127" s="82"/>
      <c r="B127" s="82"/>
      <c r="C127" s="82"/>
      <c r="D127" s="82"/>
      <c r="I127" s="84"/>
    </row>
    <row r="128" spans="1:9" s="83" customFormat="1" ht="15">
      <c r="A128" s="82"/>
      <c r="B128" s="82"/>
      <c r="C128" s="82"/>
      <c r="D128" s="82"/>
      <c r="I128" s="84"/>
    </row>
    <row r="129" spans="1:9" s="83" customFormat="1" ht="15">
      <c r="A129" s="82"/>
      <c r="B129" s="82"/>
      <c r="C129" s="82"/>
      <c r="D129" s="82"/>
      <c r="I129" s="84"/>
    </row>
    <row r="130" spans="1:4" s="84" customFormat="1" ht="15">
      <c r="A130" s="85"/>
      <c r="B130" s="85"/>
      <c r="C130" s="85"/>
      <c r="D130" s="85"/>
    </row>
    <row r="131" spans="1:4" s="84" customFormat="1" ht="15">
      <c r="A131" s="85"/>
      <c r="B131" s="85"/>
      <c r="C131" s="85"/>
      <c r="D131" s="85"/>
    </row>
    <row r="132" spans="1:4" s="84" customFormat="1" ht="15">
      <c r="A132" s="85"/>
      <c r="B132" s="85"/>
      <c r="C132" s="85"/>
      <c r="D132" s="85"/>
    </row>
    <row r="133" spans="1:4" s="84" customFormat="1" ht="15">
      <c r="A133" s="85"/>
      <c r="B133" s="85"/>
      <c r="C133" s="85"/>
      <c r="D133" s="85"/>
    </row>
    <row r="134" spans="1:6" s="84" customFormat="1" ht="15">
      <c r="A134" s="85"/>
      <c r="B134" s="383"/>
      <c r="C134" s="383"/>
      <c r="D134" s="383"/>
      <c r="E134" s="383"/>
      <c r="F134" s="383"/>
    </row>
    <row r="135" spans="1:4" s="84" customFormat="1" ht="15.75">
      <c r="A135" s="86"/>
      <c r="B135" s="85"/>
      <c r="C135" s="85"/>
      <c r="D135" s="85"/>
    </row>
    <row r="136" spans="1:6" s="84" customFormat="1" ht="15">
      <c r="A136" s="85"/>
      <c r="B136" s="383"/>
      <c r="C136" s="383"/>
      <c r="D136" s="383"/>
      <c r="E136" s="383"/>
      <c r="F136" s="383"/>
    </row>
    <row r="137" spans="1:4" s="84" customFormat="1" ht="15">
      <c r="A137" s="85"/>
      <c r="B137" s="85"/>
      <c r="C137" s="85"/>
      <c r="D137" s="85"/>
    </row>
    <row r="138" spans="1:4" s="84" customFormat="1" ht="15">
      <c r="A138" s="85"/>
      <c r="B138" s="85"/>
      <c r="C138" s="85"/>
      <c r="D138" s="85"/>
    </row>
    <row r="139" spans="1:4" s="84" customFormat="1" ht="15">
      <c r="A139" s="85"/>
      <c r="B139" s="85"/>
      <c r="C139" s="85"/>
      <c r="D139" s="85"/>
    </row>
    <row r="140" spans="1:4" s="84" customFormat="1" ht="15">
      <c r="A140" s="85"/>
      <c r="B140" s="85"/>
      <c r="C140" s="85"/>
      <c r="D140" s="85"/>
    </row>
    <row r="141" spans="1:4" s="84" customFormat="1" ht="15">
      <c r="A141" s="85"/>
      <c r="B141" s="85"/>
      <c r="C141" s="85"/>
      <c r="D141" s="85"/>
    </row>
    <row r="142" spans="1:4" s="84" customFormat="1" ht="15">
      <c r="A142" s="85"/>
      <c r="B142" s="85"/>
      <c r="C142" s="85"/>
      <c r="D142" s="85"/>
    </row>
    <row r="143" spans="1:4" s="84" customFormat="1" ht="15">
      <c r="A143" s="85"/>
      <c r="B143" s="85"/>
      <c r="C143" s="85"/>
      <c r="D143" s="85"/>
    </row>
    <row r="144" spans="1:4" s="84" customFormat="1" ht="15">
      <c r="A144" s="85"/>
      <c r="B144" s="85"/>
      <c r="C144" s="85"/>
      <c r="D144" s="85"/>
    </row>
    <row r="145" spans="1:4" s="84" customFormat="1" ht="15">
      <c r="A145" s="85"/>
      <c r="B145" s="85"/>
      <c r="C145" s="85"/>
      <c r="D145" s="85"/>
    </row>
    <row r="146" spans="1:4" s="84" customFormat="1" ht="15">
      <c r="A146" s="85"/>
      <c r="B146" s="85"/>
      <c r="C146" s="85"/>
      <c r="D146" s="85"/>
    </row>
    <row r="147" spans="1:4" s="84" customFormat="1" ht="15">
      <c r="A147" s="85"/>
      <c r="B147" s="85"/>
      <c r="C147" s="85"/>
      <c r="D147" s="85"/>
    </row>
    <row r="148" spans="1:4" s="84" customFormat="1" ht="15">
      <c r="A148" s="85"/>
      <c r="B148" s="85"/>
      <c r="C148" s="85"/>
      <c r="D148" s="85"/>
    </row>
    <row r="149" spans="1:4" s="84" customFormat="1" ht="15">
      <c r="A149" s="85"/>
      <c r="B149" s="85"/>
      <c r="C149" s="85"/>
      <c r="D149" s="85"/>
    </row>
    <row r="150" spans="1:4" s="84" customFormat="1" ht="15">
      <c r="A150" s="85"/>
      <c r="B150" s="85"/>
      <c r="C150" s="85"/>
      <c r="D150" s="85"/>
    </row>
    <row r="151" spans="1:4" s="84" customFormat="1" ht="15">
      <c r="A151" s="85"/>
      <c r="B151" s="85"/>
      <c r="C151" s="85"/>
      <c r="D151" s="85"/>
    </row>
    <row r="152" spans="1:4" s="84" customFormat="1" ht="15">
      <c r="A152" s="85"/>
      <c r="B152" s="85"/>
      <c r="C152" s="85"/>
      <c r="D152" s="85"/>
    </row>
    <row r="153" spans="1:4" s="84" customFormat="1" ht="15">
      <c r="A153" s="85"/>
      <c r="B153" s="85"/>
      <c r="C153" s="85"/>
      <c r="D153" s="85"/>
    </row>
    <row r="154" spans="1:4" s="84" customFormat="1" ht="15">
      <c r="A154" s="85"/>
      <c r="B154" s="85"/>
      <c r="C154" s="85"/>
      <c r="D154" s="85"/>
    </row>
    <row r="155" spans="1:4" s="84" customFormat="1" ht="15">
      <c r="A155" s="85"/>
      <c r="B155" s="85"/>
      <c r="C155" s="85"/>
      <c r="D155" s="85"/>
    </row>
    <row r="156" spans="1:4" s="84" customFormat="1" ht="15">
      <c r="A156" s="85"/>
      <c r="B156" s="85"/>
      <c r="C156" s="85"/>
      <c r="D156" s="85"/>
    </row>
    <row r="157" spans="1:4" s="84" customFormat="1" ht="15">
      <c r="A157" s="85"/>
      <c r="B157" s="85"/>
      <c r="C157" s="85"/>
      <c r="D157" s="85"/>
    </row>
    <row r="158" spans="1:4" s="84" customFormat="1" ht="15">
      <c r="A158" s="85"/>
      <c r="B158" s="85"/>
      <c r="C158" s="85"/>
      <c r="D158" s="85"/>
    </row>
    <row r="159" spans="1:4" s="84" customFormat="1" ht="15">
      <c r="A159" s="85"/>
      <c r="B159" s="85"/>
      <c r="C159" s="85"/>
      <c r="D159" s="85"/>
    </row>
    <row r="160" spans="1:4" s="84" customFormat="1" ht="15">
      <c r="A160" s="85"/>
      <c r="B160" s="85"/>
      <c r="C160" s="85"/>
      <c r="D160" s="85"/>
    </row>
    <row r="161" spans="1:4" s="84" customFormat="1" ht="15">
      <c r="A161" s="85"/>
      <c r="B161" s="85"/>
      <c r="C161" s="85"/>
      <c r="D161" s="85"/>
    </row>
    <row r="162" spans="1:4" s="84" customFormat="1" ht="15">
      <c r="A162" s="85"/>
      <c r="B162" s="85"/>
      <c r="C162" s="85"/>
      <c r="D162" s="85"/>
    </row>
    <row r="163" spans="1:4" s="84" customFormat="1" ht="15">
      <c r="A163" s="85"/>
      <c r="B163" s="85"/>
      <c r="C163" s="85"/>
      <c r="D163" s="85"/>
    </row>
    <row r="164" spans="1:4" s="84" customFormat="1" ht="15">
      <c r="A164" s="85"/>
      <c r="B164" s="85"/>
      <c r="C164" s="85"/>
      <c r="D164" s="85"/>
    </row>
    <row r="165" spans="1:4" s="84" customFormat="1" ht="15">
      <c r="A165" s="85"/>
      <c r="B165" s="85"/>
      <c r="C165" s="85"/>
      <c r="D165" s="85"/>
    </row>
    <row r="166" spans="1:4" s="84" customFormat="1" ht="15">
      <c r="A166" s="85"/>
      <c r="B166" s="85"/>
      <c r="C166" s="85"/>
      <c r="D166" s="85"/>
    </row>
    <row r="167" spans="1:4" s="84" customFormat="1" ht="15">
      <c r="A167" s="85"/>
      <c r="B167" s="85"/>
      <c r="C167" s="85"/>
      <c r="D167" s="85"/>
    </row>
    <row r="168" spans="1:4" s="84" customFormat="1" ht="15">
      <c r="A168" s="85"/>
      <c r="B168" s="85"/>
      <c r="C168" s="85"/>
      <c r="D168" s="85"/>
    </row>
    <row r="169" spans="1:4" s="84" customFormat="1" ht="15">
      <c r="A169" s="85"/>
      <c r="B169" s="85"/>
      <c r="C169" s="85"/>
      <c r="D169" s="85"/>
    </row>
    <row r="170" spans="1:4" s="84" customFormat="1" ht="15">
      <c r="A170" s="85"/>
      <c r="B170" s="85"/>
      <c r="C170" s="85"/>
      <c r="D170" s="85"/>
    </row>
    <row r="171" spans="1:4" s="84" customFormat="1" ht="15">
      <c r="A171" s="85"/>
      <c r="B171" s="85"/>
      <c r="C171" s="85"/>
      <c r="D171" s="85"/>
    </row>
    <row r="172" spans="1:4" s="84" customFormat="1" ht="15">
      <c r="A172" s="85"/>
      <c r="B172" s="85"/>
      <c r="C172" s="85"/>
      <c r="D172" s="85"/>
    </row>
    <row r="173" spans="1:4" s="84" customFormat="1" ht="15">
      <c r="A173" s="85"/>
      <c r="B173" s="85"/>
      <c r="C173" s="85"/>
      <c r="D173" s="85"/>
    </row>
    <row r="174" spans="1:4" s="84" customFormat="1" ht="15">
      <c r="A174" s="85"/>
      <c r="B174" s="85"/>
      <c r="C174" s="85"/>
      <c r="D174" s="85"/>
    </row>
    <row r="175" spans="1:4" s="84" customFormat="1" ht="15">
      <c r="A175" s="85"/>
      <c r="B175" s="85"/>
      <c r="C175" s="85"/>
      <c r="D175" s="85"/>
    </row>
    <row r="176" spans="1:4" s="84" customFormat="1" ht="15">
      <c r="A176" s="85"/>
      <c r="B176" s="85"/>
      <c r="C176" s="85"/>
      <c r="D176" s="85"/>
    </row>
    <row r="177" spans="1:4" s="56" customFormat="1" ht="15">
      <c r="A177" s="87"/>
      <c r="B177" s="87"/>
      <c r="C177" s="87"/>
      <c r="D177" s="87"/>
    </row>
    <row r="178" spans="1:4" s="56" customFormat="1" ht="15">
      <c r="A178" s="87"/>
      <c r="B178" s="87"/>
      <c r="C178" s="87"/>
      <c r="D178" s="87"/>
    </row>
    <row r="179" spans="1:4" s="56" customFormat="1" ht="15">
      <c r="A179" s="87"/>
      <c r="B179" s="87"/>
      <c r="C179" s="87"/>
      <c r="D179" s="87"/>
    </row>
    <row r="180" spans="1:4" s="56" customFormat="1" ht="15">
      <c r="A180" s="87"/>
      <c r="B180" s="87"/>
      <c r="C180" s="87"/>
      <c r="D180" s="87"/>
    </row>
    <row r="181" spans="1:4" s="56" customFormat="1" ht="15">
      <c r="A181" s="87"/>
      <c r="B181" s="87"/>
      <c r="C181" s="87"/>
      <c r="D181" s="87"/>
    </row>
    <row r="182" spans="1:4" s="56" customFormat="1" ht="15">
      <c r="A182" s="87"/>
      <c r="B182" s="87"/>
      <c r="C182" s="87"/>
      <c r="D182" s="87"/>
    </row>
    <row r="183" spans="1:4" s="56" customFormat="1" ht="15">
      <c r="A183" s="87"/>
      <c r="B183" s="87"/>
      <c r="C183" s="87"/>
      <c r="D183" s="87"/>
    </row>
    <row r="184" spans="1:4" s="56" customFormat="1" ht="15">
      <c r="A184" s="87"/>
      <c r="B184" s="87"/>
      <c r="C184" s="87"/>
      <c r="D184" s="87"/>
    </row>
    <row r="185" spans="1:4" s="56" customFormat="1" ht="15">
      <c r="A185" s="87"/>
      <c r="B185" s="87"/>
      <c r="C185" s="87"/>
      <c r="D185" s="87"/>
    </row>
    <row r="186" spans="1:4" s="56" customFormat="1" ht="15">
      <c r="A186" s="87"/>
      <c r="B186" s="87"/>
      <c r="C186" s="87"/>
      <c r="D186" s="87"/>
    </row>
    <row r="187" spans="1:4" s="56" customFormat="1" ht="15">
      <c r="A187" s="87"/>
      <c r="B187" s="87"/>
      <c r="C187" s="87"/>
      <c r="D187" s="87"/>
    </row>
    <row r="188" spans="1:4" s="56" customFormat="1" ht="15">
      <c r="A188" s="87"/>
      <c r="B188" s="87"/>
      <c r="C188" s="87"/>
      <c r="D188" s="87"/>
    </row>
    <row r="189" spans="1:4" s="56" customFormat="1" ht="15">
      <c r="A189" s="87"/>
      <c r="B189" s="87"/>
      <c r="C189" s="87"/>
      <c r="D189" s="87"/>
    </row>
    <row r="190" spans="1:4" s="56" customFormat="1" ht="15">
      <c r="A190" s="87"/>
      <c r="B190" s="87"/>
      <c r="C190" s="87"/>
      <c r="D190" s="87"/>
    </row>
    <row r="191" spans="1:4" s="56" customFormat="1" ht="15">
      <c r="A191" s="87"/>
      <c r="B191" s="87"/>
      <c r="C191" s="87"/>
      <c r="D191" s="87"/>
    </row>
    <row r="192" spans="1:4" s="56" customFormat="1" ht="15">
      <c r="A192" s="87"/>
      <c r="B192" s="87"/>
      <c r="C192" s="87"/>
      <c r="D192" s="87"/>
    </row>
    <row r="193" spans="1:4" s="56" customFormat="1" ht="15">
      <c r="A193" s="87"/>
      <c r="B193" s="87"/>
      <c r="C193" s="87"/>
      <c r="D193" s="87"/>
    </row>
    <row r="194" spans="1:4" s="56" customFormat="1" ht="15">
      <c r="A194" s="87"/>
      <c r="B194" s="87"/>
      <c r="C194" s="87"/>
      <c r="D194" s="87"/>
    </row>
    <row r="195" spans="1:4" s="56" customFormat="1" ht="15">
      <c r="A195" s="87"/>
      <c r="B195" s="87"/>
      <c r="C195" s="87"/>
      <c r="D195" s="87"/>
    </row>
    <row r="196" spans="1:4" s="56" customFormat="1" ht="15">
      <c r="A196" s="87"/>
      <c r="B196" s="87"/>
      <c r="C196" s="87"/>
      <c r="D196" s="87"/>
    </row>
    <row r="197" spans="1:4" s="56" customFormat="1" ht="15">
      <c r="A197" s="87"/>
      <c r="B197" s="87"/>
      <c r="C197" s="87"/>
      <c r="D197" s="87"/>
    </row>
    <row r="198" spans="1:4" s="56" customFormat="1" ht="15">
      <c r="A198" s="87"/>
      <c r="B198" s="87"/>
      <c r="C198" s="87"/>
      <c r="D198" s="87"/>
    </row>
    <row r="199" spans="1:4" s="56" customFormat="1" ht="15">
      <c r="A199" s="87"/>
      <c r="B199" s="87"/>
      <c r="C199" s="87"/>
      <c r="D199" s="87"/>
    </row>
    <row r="200" spans="1:4" s="56" customFormat="1" ht="15">
      <c r="A200" s="87"/>
      <c r="B200" s="87"/>
      <c r="C200" s="87"/>
      <c r="D200" s="87"/>
    </row>
    <row r="201" spans="1:4" s="56" customFormat="1" ht="15">
      <c r="A201" s="87"/>
      <c r="B201" s="87"/>
      <c r="C201" s="87"/>
      <c r="D201" s="87"/>
    </row>
    <row r="202" spans="1:4" s="56" customFormat="1" ht="15">
      <c r="A202" s="87"/>
      <c r="B202" s="87"/>
      <c r="C202" s="87"/>
      <c r="D202" s="87"/>
    </row>
    <row r="203" spans="1:4" s="56" customFormat="1" ht="15">
      <c r="A203" s="87"/>
      <c r="B203" s="87"/>
      <c r="C203" s="87"/>
      <c r="D203" s="87"/>
    </row>
    <row r="204" spans="1:4" s="56" customFormat="1" ht="15">
      <c r="A204" s="87"/>
      <c r="B204" s="87"/>
      <c r="C204" s="87"/>
      <c r="D204" s="87"/>
    </row>
    <row r="205" spans="1:4" s="56" customFormat="1" ht="15">
      <c r="A205" s="87"/>
      <c r="B205" s="87"/>
      <c r="C205" s="87"/>
      <c r="D205" s="87"/>
    </row>
    <row r="206" spans="1:4" s="56" customFormat="1" ht="15">
      <c r="A206" s="87"/>
      <c r="B206" s="87"/>
      <c r="C206" s="87"/>
      <c r="D206" s="87"/>
    </row>
    <row r="207" spans="1:4" s="56" customFormat="1" ht="15">
      <c r="A207" s="87"/>
      <c r="B207" s="87"/>
      <c r="C207" s="87"/>
      <c r="D207" s="87"/>
    </row>
    <row r="208" spans="1:4" s="56" customFormat="1" ht="15">
      <c r="A208" s="87"/>
      <c r="B208" s="87"/>
      <c r="C208" s="87"/>
      <c r="D208" s="87"/>
    </row>
    <row r="209" spans="1:4" s="56" customFormat="1" ht="15">
      <c r="A209" s="87"/>
      <c r="B209" s="87"/>
      <c r="C209" s="87"/>
      <c r="D209" s="87"/>
    </row>
    <row r="210" spans="1:4" s="56" customFormat="1" ht="15">
      <c r="A210" s="87"/>
      <c r="B210" s="87"/>
      <c r="C210" s="87"/>
      <c r="D210" s="87"/>
    </row>
    <row r="211" spans="1:4" s="56" customFormat="1" ht="15">
      <c r="A211" s="87"/>
      <c r="B211" s="87"/>
      <c r="C211" s="87"/>
      <c r="D211" s="87"/>
    </row>
    <row r="212" spans="1:4" s="56" customFormat="1" ht="15">
      <c r="A212" s="87"/>
      <c r="B212" s="87"/>
      <c r="C212" s="87"/>
      <c r="D212" s="87"/>
    </row>
    <row r="213" spans="1:4" s="56" customFormat="1" ht="0.75" customHeight="1">
      <c r="A213" s="87"/>
      <c r="B213" s="87"/>
      <c r="C213" s="87"/>
      <c r="D213" s="87"/>
    </row>
    <row r="214" spans="1:4" s="56" customFormat="1" ht="15">
      <c r="A214" s="87"/>
      <c r="B214" s="87"/>
      <c r="C214" s="87"/>
      <c r="D214" s="87"/>
    </row>
    <row r="215" spans="1:4" s="56" customFormat="1" ht="15">
      <c r="A215" s="87"/>
      <c r="B215" s="87"/>
      <c r="C215" s="87"/>
      <c r="D215" s="87"/>
    </row>
    <row r="216" spans="1:4" s="56" customFormat="1" ht="15">
      <c r="A216" s="87"/>
      <c r="B216" s="87"/>
      <c r="C216" s="87"/>
      <c r="D216" s="87"/>
    </row>
    <row r="217" spans="1:4" s="56" customFormat="1" ht="15">
      <c r="A217" s="87"/>
      <c r="B217" s="87"/>
      <c r="C217" s="87"/>
      <c r="D217" s="87"/>
    </row>
    <row r="218" spans="1:4" s="56" customFormat="1" ht="15">
      <c r="A218" s="87"/>
      <c r="B218" s="87"/>
      <c r="C218" s="87"/>
      <c r="D218" s="87"/>
    </row>
    <row r="219" spans="1:4" s="56" customFormat="1" ht="15">
      <c r="A219" s="87"/>
      <c r="B219" s="87"/>
      <c r="C219" s="87"/>
      <c r="D219" s="87"/>
    </row>
    <row r="220" spans="1:4" s="56" customFormat="1" ht="15">
      <c r="A220" s="87"/>
      <c r="B220" s="87"/>
      <c r="C220" s="87"/>
      <c r="D220" s="87"/>
    </row>
    <row r="221" spans="1:4" s="56" customFormat="1" ht="15">
      <c r="A221" s="87"/>
      <c r="B221" s="87"/>
      <c r="C221" s="87"/>
      <c r="D221" s="87"/>
    </row>
    <row r="222" spans="1:4" s="56" customFormat="1" ht="15">
      <c r="A222" s="87"/>
      <c r="B222" s="87"/>
      <c r="C222" s="87"/>
      <c r="D222" s="87"/>
    </row>
    <row r="223" spans="1:4" s="56" customFormat="1" ht="15">
      <c r="A223" s="87"/>
      <c r="B223" s="87"/>
      <c r="C223" s="87"/>
      <c r="D223" s="87"/>
    </row>
    <row r="224" spans="1:4" s="56" customFormat="1" ht="15">
      <c r="A224" s="87"/>
      <c r="B224" s="87"/>
      <c r="C224" s="87"/>
      <c r="D224" s="87"/>
    </row>
    <row r="225" spans="1:4" s="56" customFormat="1" ht="15">
      <c r="A225" s="87"/>
      <c r="B225" s="87"/>
      <c r="C225" s="87"/>
      <c r="D225" s="87"/>
    </row>
    <row r="226" spans="1:4" s="56" customFormat="1" ht="15">
      <c r="A226" s="87"/>
      <c r="B226" s="87"/>
      <c r="C226" s="87"/>
      <c r="D226" s="87"/>
    </row>
    <row r="227" spans="1:4" s="56" customFormat="1" ht="15">
      <c r="A227" s="87"/>
      <c r="B227" s="87"/>
      <c r="C227" s="87"/>
      <c r="D227" s="87"/>
    </row>
    <row r="228" spans="1:4" s="56" customFormat="1" ht="15">
      <c r="A228" s="87"/>
      <c r="B228" s="87"/>
      <c r="C228" s="87"/>
      <c r="D228" s="87"/>
    </row>
    <row r="229" spans="1:4" s="56" customFormat="1" ht="15">
      <c r="A229" s="87"/>
      <c r="B229" s="87"/>
      <c r="C229" s="87"/>
      <c r="D229" s="87"/>
    </row>
    <row r="230" spans="1:4" s="56" customFormat="1" ht="15">
      <c r="A230" s="87"/>
      <c r="B230" s="87"/>
      <c r="C230" s="87"/>
      <c r="D230" s="87"/>
    </row>
    <row r="231" spans="1:4" s="56" customFormat="1" ht="15">
      <c r="A231" s="87"/>
      <c r="B231" s="87"/>
      <c r="C231" s="87"/>
      <c r="D231" s="87"/>
    </row>
    <row r="232" spans="1:4" s="56" customFormat="1" ht="15">
      <c r="A232" s="87"/>
      <c r="B232" s="87"/>
      <c r="C232" s="87"/>
      <c r="D232" s="87"/>
    </row>
    <row r="233" spans="1:4" s="56" customFormat="1" ht="15">
      <c r="A233" s="87"/>
      <c r="B233" s="87"/>
      <c r="C233" s="87"/>
      <c r="D233" s="87"/>
    </row>
    <row r="234" spans="1:4" s="56" customFormat="1" ht="15">
      <c r="A234" s="87"/>
      <c r="B234" s="87"/>
      <c r="C234" s="87"/>
      <c r="D234" s="87"/>
    </row>
    <row r="235" spans="1:4" s="56" customFormat="1" ht="15">
      <c r="A235" s="87"/>
      <c r="B235" s="87"/>
      <c r="C235" s="87"/>
      <c r="D235" s="87"/>
    </row>
    <row r="236" spans="1:4" s="56" customFormat="1" ht="15">
      <c r="A236" s="87"/>
      <c r="B236" s="87"/>
      <c r="C236" s="87"/>
      <c r="D236" s="87"/>
    </row>
    <row r="237" spans="1:4" s="56" customFormat="1" ht="15">
      <c r="A237" s="87"/>
      <c r="B237" s="87"/>
      <c r="C237" s="87"/>
      <c r="D237" s="87"/>
    </row>
    <row r="238" spans="1:4" s="56" customFormat="1" ht="15">
      <c r="A238" s="87"/>
      <c r="B238" s="87"/>
      <c r="C238" s="87"/>
      <c r="D238" s="87"/>
    </row>
    <row r="239" spans="1:4" s="56" customFormat="1" ht="15">
      <c r="A239" s="87"/>
      <c r="B239" s="87"/>
      <c r="C239" s="87"/>
      <c r="D239" s="87"/>
    </row>
    <row r="240" spans="1:4" s="56" customFormat="1" ht="15">
      <c r="A240" s="87"/>
      <c r="B240" s="87"/>
      <c r="C240" s="87"/>
      <c r="D240" s="87"/>
    </row>
    <row r="241" spans="1:4" s="56" customFormat="1" ht="15">
      <c r="A241" s="87"/>
      <c r="B241" s="87"/>
      <c r="C241" s="87"/>
      <c r="D241" s="87"/>
    </row>
    <row r="242" spans="1:4" s="56" customFormat="1" ht="15">
      <c r="A242" s="87"/>
      <c r="B242" s="87"/>
      <c r="C242" s="87"/>
      <c r="D242" s="87"/>
    </row>
    <row r="243" spans="1:4" s="56" customFormat="1" ht="15">
      <c r="A243" s="87"/>
      <c r="B243" s="87"/>
      <c r="C243" s="87"/>
      <c r="D243" s="87"/>
    </row>
    <row r="244" spans="1:4" s="56" customFormat="1" ht="15">
      <c r="A244" s="87"/>
      <c r="B244" s="87"/>
      <c r="C244" s="87"/>
      <c r="D244" s="87"/>
    </row>
    <row r="245" spans="1:4" s="56" customFormat="1" ht="15">
      <c r="A245" s="87"/>
      <c r="B245" s="87"/>
      <c r="C245" s="87"/>
      <c r="D245" s="87"/>
    </row>
    <row r="246" spans="1:4" s="56" customFormat="1" ht="15">
      <c r="A246" s="87"/>
      <c r="B246" s="87"/>
      <c r="C246" s="87"/>
      <c r="D246" s="87"/>
    </row>
    <row r="247" spans="1:4" s="56" customFormat="1" ht="15">
      <c r="A247" s="87"/>
      <c r="B247" s="87"/>
      <c r="C247" s="87"/>
      <c r="D247" s="87"/>
    </row>
    <row r="248" spans="1:4" s="56" customFormat="1" ht="15">
      <c r="A248" s="87"/>
      <c r="B248" s="87"/>
      <c r="C248" s="87"/>
      <c r="D248" s="87"/>
    </row>
    <row r="249" spans="1:4" s="56" customFormat="1" ht="15">
      <c r="A249" s="87"/>
      <c r="B249" s="87"/>
      <c r="C249" s="87"/>
      <c r="D249" s="87"/>
    </row>
    <row r="250" spans="1:4" s="56" customFormat="1" ht="15">
      <c r="A250" s="87"/>
      <c r="B250" s="87"/>
      <c r="C250" s="87"/>
      <c r="D250" s="87"/>
    </row>
    <row r="251" s="56" customFormat="1" ht="15"/>
    <row r="252" s="56" customFormat="1" ht="15"/>
    <row r="253" s="56" customFormat="1" ht="15"/>
    <row r="254" s="56" customFormat="1" ht="15"/>
    <row r="255" s="56" customFormat="1" ht="15"/>
    <row r="256" s="56" customFormat="1" ht="15"/>
    <row r="257" s="56" customFormat="1" ht="15"/>
    <row r="258" s="56" customFormat="1" ht="15"/>
    <row r="259" s="56" customFormat="1" ht="15"/>
    <row r="260" s="56" customFormat="1" ht="15"/>
    <row r="261" s="56" customFormat="1" ht="15"/>
    <row r="262" s="56" customFormat="1" ht="15"/>
    <row r="263" s="56" customFormat="1" ht="15"/>
    <row r="264" s="56" customFormat="1" ht="15"/>
    <row r="265" s="56" customFormat="1" ht="15"/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</sheetData>
  <sheetProtection/>
  <mergeCells count="8">
    <mergeCell ref="I4:K4"/>
    <mergeCell ref="B4:B5"/>
    <mergeCell ref="B134:F134"/>
    <mergeCell ref="B136:F136"/>
    <mergeCell ref="A4:A5"/>
    <mergeCell ref="E4:H4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1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41" sqref="J41"/>
    </sheetView>
  </sheetViews>
  <sheetFormatPr defaultColWidth="9.00390625" defaultRowHeight="12.75"/>
  <cols>
    <col min="1" max="1" width="37.00390625" style="52" customWidth="1"/>
    <col min="2" max="2" width="39.875" style="52" hidden="1" customWidth="1"/>
    <col min="3" max="3" width="47.875" style="52" hidden="1" customWidth="1"/>
    <col min="4" max="4" width="15.125" style="52" customWidth="1"/>
    <col min="5" max="5" width="12.875" style="52" customWidth="1"/>
    <col min="6" max="6" width="11.75390625" style="52" customWidth="1"/>
    <col min="7" max="7" width="11.25390625" style="52" customWidth="1"/>
    <col min="8" max="8" width="13.125" style="125" customWidth="1"/>
    <col min="9" max="9" width="10.00390625" style="56" customWidth="1"/>
    <col min="10" max="10" width="10.375" style="52" customWidth="1"/>
    <col min="11" max="11" width="11.75390625" style="52" customWidth="1"/>
    <col min="12" max="12" width="9.875" style="52" bestFit="1" customWidth="1"/>
    <col min="13" max="13" width="11.00390625" style="52" customWidth="1"/>
    <col min="14" max="14" width="11.625" style="52" customWidth="1"/>
    <col min="15" max="15" width="17.125" style="52" customWidth="1"/>
    <col min="16" max="16" width="8.375" style="52" customWidth="1"/>
    <col min="17" max="16384" width="9.125" style="52" customWidth="1"/>
  </cols>
  <sheetData>
    <row r="1" spans="1:14" ht="25.5" customHeight="1">
      <c r="A1" s="397" t="s">
        <v>143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ht="15" customHeight="1">
      <c r="A2" s="398" t="str">
        <f>зерноск!A2</f>
        <v>по состоянию на 27 октября 2017 года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4" ht="3" customHeight="1">
      <c r="A3" s="49"/>
      <c r="B3" s="49"/>
      <c r="C3" s="49"/>
      <c r="D3" s="49"/>
      <c r="E3" s="50"/>
      <c r="F3" s="50"/>
      <c r="G3" s="50"/>
      <c r="H3" s="121"/>
      <c r="I3" s="50"/>
      <c r="J3" s="50"/>
      <c r="K3" s="50"/>
      <c r="L3" s="51"/>
      <c r="M3" s="51"/>
      <c r="N3" s="51"/>
    </row>
    <row r="4" spans="1:14" s="56" customFormat="1" ht="30.75" customHeight="1">
      <c r="A4" s="381" t="s">
        <v>1</v>
      </c>
      <c r="B4" s="391" t="s">
        <v>137</v>
      </c>
      <c r="C4" s="389" t="s">
        <v>145</v>
      </c>
      <c r="D4" s="389" t="s">
        <v>146</v>
      </c>
      <c r="E4" s="385" t="s">
        <v>112</v>
      </c>
      <c r="F4" s="381"/>
      <c r="G4" s="382"/>
      <c r="H4" s="382"/>
      <c r="I4" s="381" t="s">
        <v>115</v>
      </c>
      <c r="J4" s="382"/>
      <c r="K4" s="382"/>
      <c r="L4" s="176"/>
      <c r="M4" s="54" t="s">
        <v>0</v>
      </c>
      <c r="N4" s="55"/>
    </row>
    <row r="5" spans="1:19" s="56" customFormat="1" ht="45.75" customHeight="1">
      <c r="A5" s="384"/>
      <c r="B5" s="391"/>
      <c r="C5" s="390"/>
      <c r="D5" s="390"/>
      <c r="E5" s="59" t="s">
        <v>104</v>
      </c>
      <c r="F5" s="160" t="s">
        <v>109</v>
      </c>
      <c r="G5" s="160" t="s">
        <v>105</v>
      </c>
      <c r="H5" s="160" t="s">
        <v>103</v>
      </c>
      <c r="I5" s="160" t="s">
        <v>104</v>
      </c>
      <c r="J5" s="160" t="s">
        <v>105</v>
      </c>
      <c r="K5" s="160" t="s">
        <v>103</v>
      </c>
      <c r="L5" s="160" t="s">
        <v>104</v>
      </c>
      <c r="M5" s="160" t="s">
        <v>105</v>
      </c>
      <c r="N5" s="160" t="s">
        <v>103</v>
      </c>
      <c r="S5" s="60"/>
    </row>
    <row r="6" spans="1:14" s="45" customFormat="1" ht="15.75">
      <c r="A6" s="162" t="s">
        <v>2</v>
      </c>
      <c r="B6" s="234">
        <v>1198.538</v>
      </c>
      <c r="C6" s="21">
        <f>C7+C26+C37+C46+C54+C69+C76+C93</f>
        <v>22.058</v>
      </c>
      <c r="D6" s="305">
        <f>B6-C6</f>
        <v>1176.48</v>
      </c>
      <c r="E6" s="165">
        <f>E7+E26+E37+E46+E54+E69+E76+E93</f>
        <v>990.027</v>
      </c>
      <c r="F6" s="303">
        <f>E6/D6*100</f>
        <v>84.1516217870257</v>
      </c>
      <c r="G6" s="62">
        <v>881.9999999999999</v>
      </c>
      <c r="H6" s="63">
        <f aca="true" t="shared" si="0" ref="H6:H71">E6-G6</f>
        <v>108.02700000000016</v>
      </c>
      <c r="I6" s="172">
        <f>I7+I26+I37+I46+I54+I69+I76+I93</f>
        <v>42092.21600000001</v>
      </c>
      <c r="J6" s="62">
        <v>39616.899999999994</v>
      </c>
      <c r="K6" s="63">
        <f>I6-J6</f>
        <v>2475.3160000000134</v>
      </c>
      <c r="L6" s="177">
        <f>IF(E6&gt;0,I6/E6*10,"")</f>
        <v>425.1623036543448</v>
      </c>
      <c r="M6" s="303">
        <f>IF(G6&gt;0,J6/G6*10,"")</f>
        <v>449.1712018140589</v>
      </c>
      <c r="N6" s="63">
        <f>L6-M6</f>
        <v>-24.008898159714136</v>
      </c>
    </row>
    <row r="7" spans="1:14" s="44" customFormat="1" ht="15.75">
      <c r="A7" s="163" t="s">
        <v>3</v>
      </c>
      <c r="B7" s="235">
        <v>651.192</v>
      </c>
      <c r="C7" s="22">
        <f>SUM(C8:C24)</f>
        <v>15.064</v>
      </c>
      <c r="D7" s="306">
        <f aca="true" t="shared" si="1" ref="D7:D70">B7-C7</f>
        <v>636.128</v>
      </c>
      <c r="E7" s="166">
        <f>SUM(E8:E24)</f>
        <v>534.98</v>
      </c>
      <c r="F7" s="39">
        <f aca="true" t="shared" si="2" ref="F7:F70">E7/D7*100</f>
        <v>84.09942653050958</v>
      </c>
      <c r="G7" s="65">
        <v>489.9</v>
      </c>
      <c r="H7" s="67">
        <f t="shared" si="0"/>
        <v>45.08000000000004</v>
      </c>
      <c r="I7" s="173">
        <f>SUM(I8:I24)</f>
        <v>22521.86</v>
      </c>
      <c r="J7" s="65">
        <v>22267.5</v>
      </c>
      <c r="K7" s="67">
        <f aca="true" t="shared" si="3" ref="K7:K70">I7-J7</f>
        <v>254.36000000000058</v>
      </c>
      <c r="L7" s="42">
        <f aca="true" t="shared" si="4" ref="L7:L70">IF(E7&gt;0,I7/E7*10,"")</f>
        <v>420.9850835545254</v>
      </c>
      <c r="M7" s="39">
        <f aca="true" t="shared" si="5" ref="M7:M70">IF(G7&gt;0,J7/G7*10,"")</f>
        <v>454.53153704837723</v>
      </c>
      <c r="N7" s="67">
        <f aca="true" t="shared" si="6" ref="N7:N32">L7-M7</f>
        <v>-33.54645349385186</v>
      </c>
    </row>
    <row r="8" spans="1:14" s="141" customFormat="1" ht="15">
      <c r="A8" s="75" t="s">
        <v>4</v>
      </c>
      <c r="B8" s="236">
        <v>73.667</v>
      </c>
      <c r="C8" s="23">
        <v>0.226</v>
      </c>
      <c r="D8" s="307">
        <f t="shared" si="1"/>
        <v>73.441</v>
      </c>
      <c r="E8" s="167">
        <v>63.2</v>
      </c>
      <c r="F8" s="73">
        <f t="shared" si="2"/>
        <v>86.05547310085647</v>
      </c>
      <c r="G8" s="66">
        <v>62</v>
      </c>
      <c r="H8" s="101">
        <f t="shared" si="0"/>
        <v>1.2000000000000028</v>
      </c>
      <c r="I8" s="72">
        <v>2440.3</v>
      </c>
      <c r="J8" s="73">
        <v>3250.8</v>
      </c>
      <c r="K8" s="101">
        <f t="shared" si="3"/>
        <v>-810.5</v>
      </c>
      <c r="L8" s="72">
        <f t="shared" si="4"/>
        <v>386.123417721519</v>
      </c>
      <c r="M8" s="73">
        <f t="shared" si="5"/>
        <v>524.3225806451613</v>
      </c>
      <c r="N8" s="101">
        <f t="shared" si="6"/>
        <v>-138.19916292364235</v>
      </c>
    </row>
    <row r="9" spans="1:14" s="141" customFormat="1" ht="15">
      <c r="A9" s="75" t="s">
        <v>5</v>
      </c>
      <c r="B9" s="236">
        <f>B7-B8-B11-B15-B16-B18-B19-B21-B23</f>
        <v>4.645999999999972</v>
      </c>
      <c r="C9" s="23"/>
      <c r="D9" s="307">
        <f>B9-C9</f>
        <v>4.645999999999972</v>
      </c>
      <c r="E9" s="167">
        <v>3.58</v>
      </c>
      <c r="F9" s="73">
        <f t="shared" si="2"/>
        <v>77.05553164012099</v>
      </c>
      <c r="G9" s="66">
        <v>2.8</v>
      </c>
      <c r="H9" s="101">
        <f t="shared" si="0"/>
        <v>0.7800000000000002</v>
      </c>
      <c r="I9" s="72">
        <v>140.46</v>
      </c>
      <c r="J9" s="73">
        <v>77.9</v>
      </c>
      <c r="K9" s="101">
        <f t="shared" si="3"/>
        <v>62.56</v>
      </c>
      <c r="L9" s="72">
        <f t="shared" si="4"/>
        <v>392.34636871508377</v>
      </c>
      <c r="M9" s="73">
        <f t="shared" si="5"/>
        <v>278.2142857142858</v>
      </c>
      <c r="N9" s="101">
        <f t="shared" si="6"/>
        <v>114.13208300079799</v>
      </c>
    </row>
    <row r="10" spans="1:14" s="141" customFormat="1" ht="15" hidden="1">
      <c r="A10" s="75" t="s">
        <v>6</v>
      </c>
      <c r="B10" s="236"/>
      <c r="C10" s="23"/>
      <c r="D10" s="307">
        <f t="shared" si="1"/>
        <v>0</v>
      </c>
      <c r="E10" s="167"/>
      <c r="F10" s="73" t="e">
        <f t="shared" si="2"/>
        <v>#DIV/0!</v>
      </c>
      <c r="G10" s="66"/>
      <c r="H10" s="101">
        <f t="shared" si="0"/>
        <v>0</v>
      </c>
      <c r="I10" s="72"/>
      <c r="J10" s="73"/>
      <c r="K10" s="101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141" customFormat="1" ht="15">
      <c r="A11" s="75" t="s">
        <v>7</v>
      </c>
      <c r="B11" s="236">
        <v>133.144</v>
      </c>
      <c r="C11" s="23">
        <v>11</v>
      </c>
      <c r="D11" s="307">
        <f t="shared" si="1"/>
        <v>122.144</v>
      </c>
      <c r="E11" s="167">
        <v>111.56</v>
      </c>
      <c r="F11" s="73">
        <f t="shared" si="2"/>
        <v>91.33481791983232</v>
      </c>
      <c r="G11" s="66">
        <v>95.8</v>
      </c>
      <c r="H11" s="101">
        <f t="shared" si="0"/>
        <v>15.760000000000005</v>
      </c>
      <c r="I11" s="72">
        <v>4929.9</v>
      </c>
      <c r="J11" s="73">
        <v>4415.8</v>
      </c>
      <c r="K11" s="101">
        <f t="shared" si="3"/>
        <v>514.0999999999995</v>
      </c>
      <c r="L11" s="72">
        <f t="shared" si="4"/>
        <v>441.9057009680889</v>
      </c>
      <c r="M11" s="73">
        <f t="shared" si="5"/>
        <v>460.93945720250525</v>
      </c>
      <c r="N11" s="101">
        <f t="shared" si="6"/>
        <v>-19.03375623441633</v>
      </c>
    </row>
    <row r="12" spans="1:14" s="141" customFormat="1" ht="15" hidden="1">
      <c r="A12" s="75" t="s">
        <v>8</v>
      </c>
      <c r="B12" s="236"/>
      <c r="C12" s="23"/>
      <c r="D12" s="307">
        <f t="shared" si="1"/>
        <v>0</v>
      </c>
      <c r="E12" s="167"/>
      <c r="F12" s="73" t="e">
        <f t="shared" si="2"/>
        <v>#DIV/0!</v>
      </c>
      <c r="G12" s="66"/>
      <c r="H12" s="101">
        <f t="shared" si="0"/>
        <v>0</v>
      </c>
      <c r="I12" s="72"/>
      <c r="J12" s="73"/>
      <c r="K12" s="101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6" s="141" customFormat="1" ht="15" hidden="1">
      <c r="A13" s="75" t="s">
        <v>9</v>
      </c>
      <c r="B13" s="236"/>
      <c r="C13" s="23"/>
      <c r="D13" s="307">
        <f t="shared" si="1"/>
        <v>0</v>
      </c>
      <c r="E13" s="167"/>
      <c r="F13" s="73" t="e">
        <f t="shared" si="2"/>
        <v>#DIV/0!</v>
      </c>
      <c r="G13" s="66"/>
      <c r="H13" s="101">
        <f t="shared" si="0"/>
        <v>0</v>
      </c>
      <c r="I13" s="72"/>
      <c r="J13" s="73"/>
      <c r="K13" s="101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  <c r="O13" s="69"/>
      <c r="P13" s="69"/>
    </row>
    <row r="14" spans="1:14" s="141" customFormat="1" ht="15" hidden="1">
      <c r="A14" s="75" t="s">
        <v>10</v>
      </c>
      <c r="B14" s="236"/>
      <c r="C14" s="23"/>
      <c r="D14" s="307">
        <f t="shared" si="1"/>
        <v>0</v>
      </c>
      <c r="E14" s="167"/>
      <c r="F14" s="73" t="e">
        <f t="shared" si="2"/>
        <v>#DIV/0!</v>
      </c>
      <c r="G14" s="66"/>
      <c r="H14" s="101">
        <f t="shared" si="0"/>
        <v>0</v>
      </c>
      <c r="I14" s="72"/>
      <c r="J14" s="73"/>
      <c r="K14" s="101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141" customFormat="1" ht="15">
      <c r="A15" s="75" t="s">
        <v>11</v>
      </c>
      <c r="B15" s="236">
        <v>117.82</v>
      </c>
      <c r="C15" s="23">
        <v>1</v>
      </c>
      <c r="D15" s="307">
        <f t="shared" si="1"/>
        <v>116.82</v>
      </c>
      <c r="E15" s="167">
        <v>104.7</v>
      </c>
      <c r="F15" s="73">
        <f t="shared" si="2"/>
        <v>89.62506420133539</v>
      </c>
      <c r="G15" s="66">
        <v>95</v>
      </c>
      <c r="H15" s="101">
        <f t="shared" si="0"/>
        <v>9.700000000000003</v>
      </c>
      <c r="I15" s="72">
        <v>4904.5</v>
      </c>
      <c r="J15" s="73">
        <v>4418</v>
      </c>
      <c r="K15" s="101">
        <f t="shared" si="3"/>
        <v>486.5</v>
      </c>
      <c r="L15" s="72">
        <f t="shared" si="4"/>
        <v>468.4336198662846</v>
      </c>
      <c r="M15" s="73">
        <f t="shared" si="5"/>
        <v>465.0526315789474</v>
      </c>
      <c r="N15" s="101">
        <f t="shared" si="6"/>
        <v>3.380988287337175</v>
      </c>
    </row>
    <row r="16" spans="1:14" s="141" customFormat="1" ht="15">
      <c r="A16" s="75" t="s">
        <v>12</v>
      </c>
      <c r="B16" s="236">
        <v>127.346</v>
      </c>
      <c r="C16" s="23"/>
      <c r="D16" s="307">
        <f t="shared" si="1"/>
        <v>127.346</v>
      </c>
      <c r="E16" s="167">
        <v>102.3</v>
      </c>
      <c r="F16" s="73">
        <f t="shared" si="2"/>
        <v>80.33232296263722</v>
      </c>
      <c r="G16" s="66">
        <v>91.8</v>
      </c>
      <c r="H16" s="101">
        <f t="shared" si="0"/>
        <v>10.5</v>
      </c>
      <c r="I16" s="72">
        <v>3965.8</v>
      </c>
      <c r="J16" s="73">
        <v>4130.1</v>
      </c>
      <c r="K16" s="101">
        <f t="shared" si="3"/>
        <v>-164.30000000000018</v>
      </c>
      <c r="L16" s="72">
        <f t="shared" si="4"/>
        <v>387.663734115347</v>
      </c>
      <c r="M16" s="73">
        <f t="shared" si="5"/>
        <v>449.90196078431376</v>
      </c>
      <c r="N16" s="101">
        <f t="shared" si="6"/>
        <v>-62.238226668966774</v>
      </c>
    </row>
    <row r="17" spans="1:14" s="141" customFormat="1" ht="15" hidden="1">
      <c r="A17" s="75" t="s">
        <v>92</v>
      </c>
      <c r="B17" s="236"/>
      <c r="C17" s="23"/>
      <c r="D17" s="307">
        <f t="shared" si="1"/>
        <v>0</v>
      </c>
      <c r="E17" s="167"/>
      <c r="F17" s="73" t="e">
        <f t="shared" si="2"/>
        <v>#DIV/0!</v>
      </c>
      <c r="G17" s="66"/>
      <c r="H17" s="101">
        <f t="shared" si="0"/>
        <v>0</v>
      </c>
      <c r="I17" s="72"/>
      <c r="J17" s="73"/>
      <c r="K17" s="101">
        <f t="shared" si="3"/>
        <v>0</v>
      </c>
      <c r="L17" s="72">
        <f t="shared" si="4"/>
      </c>
      <c r="M17" s="73">
        <f t="shared" si="5"/>
      </c>
      <c r="N17" s="101" t="e">
        <f t="shared" si="6"/>
        <v>#VALUE!</v>
      </c>
    </row>
    <row r="18" spans="1:14" s="141" customFormat="1" ht="15">
      <c r="A18" s="75" t="s">
        <v>13</v>
      </c>
      <c r="B18" s="236">
        <v>58.317</v>
      </c>
      <c r="C18" s="23">
        <v>1.078</v>
      </c>
      <c r="D18" s="307">
        <f t="shared" si="1"/>
        <v>57.239</v>
      </c>
      <c r="E18" s="167">
        <v>40.02</v>
      </c>
      <c r="F18" s="73">
        <f t="shared" si="2"/>
        <v>69.9173640350111</v>
      </c>
      <c r="G18" s="66">
        <v>47.4</v>
      </c>
      <c r="H18" s="101">
        <f t="shared" si="0"/>
        <v>-7.3799999999999955</v>
      </c>
      <c r="I18" s="72">
        <v>1591.99</v>
      </c>
      <c r="J18" s="73">
        <v>1856.9</v>
      </c>
      <c r="K18" s="101">
        <f t="shared" si="3"/>
        <v>-264.9100000000001</v>
      </c>
      <c r="L18" s="72">
        <f t="shared" si="4"/>
        <v>397.7986006996502</v>
      </c>
      <c r="M18" s="73">
        <f t="shared" si="5"/>
        <v>391.75105485232075</v>
      </c>
      <c r="N18" s="101">
        <f t="shared" si="6"/>
        <v>6.047545847329445</v>
      </c>
    </row>
    <row r="19" spans="1:14" s="141" customFormat="1" ht="15">
      <c r="A19" s="75" t="s">
        <v>14</v>
      </c>
      <c r="B19" s="236">
        <v>7.742</v>
      </c>
      <c r="C19" s="23"/>
      <c r="D19" s="307">
        <f t="shared" si="1"/>
        <v>7.742</v>
      </c>
      <c r="E19" s="167">
        <v>7.1</v>
      </c>
      <c r="F19" s="73">
        <f t="shared" si="2"/>
        <v>91.7075691035908</v>
      </c>
      <c r="G19" s="66">
        <v>6.3</v>
      </c>
      <c r="H19" s="101">
        <f t="shared" si="0"/>
        <v>0.7999999999999998</v>
      </c>
      <c r="I19" s="72">
        <v>277.3</v>
      </c>
      <c r="J19" s="73">
        <v>286.4</v>
      </c>
      <c r="K19" s="101">
        <f t="shared" si="3"/>
        <v>-9.099999999999966</v>
      </c>
      <c r="L19" s="72">
        <f t="shared" si="4"/>
        <v>390.5633802816902</v>
      </c>
      <c r="M19" s="73">
        <f t="shared" si="5"/>
        <v>454.6031746031746</v>
      </c>
      <c r="N19" s="101">
        <f t="shared" si="6"/>
        <v>-64.03979432148441</v>
      </c>
    </row>
    <row r="20" spans="1:14" s="141" customFormat="1" ht="15" hidden="1">
      <c r="A20" s="75" t="s">
        <v>15</v>
      </c>
      <c r="B20" s="236"/>
      <c r="C20" s="23"/>
      <c r="D20" s="307">
        <f t="shared" si="1"/>
        <v>0</v>
      </c>
      <c r="E20" s="167"/>
      <c r="F20" s="73" t="e">
        <f t="shared" si="2"/>
        <v>#DIV/0!</v>
      </c>
      <c r="G20" s="66"/>
      <c r="H20" s="101">
        <f t="shared" si="0"/>
        <v>0</v>
      </c>
      <c r="I20" s="264"/>
      <c r="J20" s="73"/>
      <c r="K20" s="101">
        <f t="shared" si="3"/>
        <v>0</v>
      </c>
      <c r="L20" s="72">
        <f t="shared" si="4"/>
      </c>
      <c r="M20" s="73">
        <f t="shared" si="5"/>
      </c>
      <c r="N20" s="101" t="e">
        <f t="shared" si="6"/>
        <v>#VALUE!</v>
      </c>
    </row>
    <row r="21" spans="1:14" s="141" customFormat="1" ht="15">
      <c r="A21" s="75" t="s">
        <v>16</v>
      </c>
      <c r="B21" s="236">
        <v>116.51</v>
      </c>
      <c r="C21" s="23">
        <v>1.76</v>
      </c>
      <c r="D21" s="307">
        <f t="shared" si="1"/>
        <v>114.75</v>
      </c>
      <c r="E21" s="167">
        <v>93</v>
      </c>
      <c r="F21" s="73">
        <f t="shared" si="2"/>
        <v>81.04575163398692</v>
      </c>
      <c r="G21" s="73">
        <v>80.2</v>
      </c>
      <c r="H21" s="101">
        <f t="shared" si="0"/>
        <v>12.799999999999997</v>
      </c>
      <c r="I21" s="72">
        <v>3883.5</v>
      </c>
      <c r="J21" s="73">
        <v>3451.8</v>
      </c>
      <c r="K21" s="101">
        <f t="shared" si="3"/>
        <v>431.6999999999998</v>
      </c>
      <c r="L21" s="72">
        <f t="shared" si="4"/>
        <v>417.5806451612903</v>
      </c>
      <c r="M21" s="73">
        <f t="shared" si="5"/>
        <v>430.3990024937656</v>
      </c>
      <c r="N21" s="101">
        <f t="shared" si="6"/>
        <v>-12.818357332475273</v>
      </c>
    </row>
    <row r="22" spans="1:14" s="141" customFormat="1" ht="15" hidden="1">
      <c r="A22" s="75" t="s">
        <v>17</v>
      </c>
      <c r="B22" s="236"/>
      <c r="C22" s="23"/>
      <c r="D22" s="307">
        <f t="shared" si="1"/>
        <v>0</v>
      </c>
      <c r="E22" s="167"/>
      <c r="F22" s="73" t="e">
        <f t="shared" si="2"/>
        <v>#DIV/0!</v>
      </c>
      <c r="G22" s="73"/>
      <c r="H22" s="101">
        <f t="shared" si="0"/>
        <v>0</v>
      </c>
      <c r="I22" s="72"/>
      <c r="J22" s="73"/>
      <c r="K22" s="101">
        <f t="shared" si="3"/>
        <v>0</v>
      </c>
      <c r="L22" s="72">
        <f t="shared" si="4"/>
      </c>
      <c r="M22" s="73">
        <f t="shared" si="5"/>
      </c>
      <c r="N22" s="101" t="e">
        <f t="shared" si="6"/>
        <v>#VALUE!</v>
      </c>
    </row>
    <row r="23" spans="1:14" s="141" customFormat="1" ht="15">
      <c r="A23" s="75" t="s">
        <v>18</v>
      </c>
      <c r="B23" s="236">
        <v>12</v>
      </c>
      <c r="C23" s="23"/>
      <c r="D23" s="307">
        <f t="shared" si="1"/>
        <v>12</v>
      </c>
      <c r="E23" s="167">
        <v>9.52</v>
      </c>
      <c r="F23" s="73">
        <f t="shared" si="2"/>
        <v>79.33333333333333</v>
      </c>
      <c r="G23" s="73">
        <v>8.6</v>
      </c>
      <c r="H23" s="101">
        <f t="shared" si="0"/>
        <v>0.9199999999999999</v>
      </c>
      <c r="I23" s="72">
        <v>388.11</v>
      </c>
      <c r="J23" s="73">
        <v>379.8</v>
      </c>
      <c r="K23" s="101">
        <f t="shared" si="3"/>
        <v>8.310000000000002</v>
      </c>
      <c r="L23" s="72">
        <f t="shared" si="4"/>
        <v>407.67857142857144</v>
      </c>
      <c r="M23" s="73">
        <f t="shared" si="5"/>
        <v>441.62790697674427</v>
      </c>
      <c r="N23" s="101">
        <f t="shared" si="6"/>
        <v>-33.949335548172826</v>
      </c>
    </row>
    <row r="24" spans="1:14" s="141" customFormat="1" ht="15.75" hidden="1">
      <c r="A24" s="75" t="s">
        <v>19</v>
      </c>
      <c r="B24" s="236"/>
      <c r="C24" s="23"/>
      <c r="D24" s="307">
        <f t="shared" si="1"/>
        <v>0</v>
      </c>
      <c r="E24" s="167"/>
      <c r="F24" s="73" t="e">
        <f t="shared" si="2"/>
        <v>#DIV/0!</v>
      </c>
      <c r="G24" s="73"/>
      <c r="H24" s="101">
        <f t="shared" si="0"/>
        <v>0</v>
      </c>
      <c r="I24" s="94"/>
      <c r="J24" s="66"/>
      <c r="K24" s="67">
        <f t="shared" si="3"/>
        <v>0</v>
      </c>
      <c r="L24" s="72">
        <f t="shared" si="4"/>
      </c>
      <c r="M24" s="73">
        <f t="shared" si="5"/>
      </c>
      <c r="N24" s="67" t="e">
        <f t="shared" si="6"/>
        <v>#VALUE!</v>
      </c>
    </row>
    <row r="25" spans="1:14" s="141" customFormat="1" ht="15.75" hidden="1">
      <c r="A25" s="75"/>
      <c r="B25" s="236"/>
      <c r="C25" s="23"/>
      <c r="D25" s="307">
        <f t="shared" si="1"/>
        <v>0</v>
      </c>
      <c r="E25" s="167"/>
      <c r="F25" s="73" t="e">
        <f t="shared" si="2"/>
        <v>#DIV/0!</v>
      </c>
      <c r="G25" s="73"/>
      <c r="H25" s="101"/>
      <c r="I25" s="94"/>
      <c r="J25" s="66"/>
      <c r="K25" s="67"/>
      <c r="L25" s="72">
        <f t="shared" si="4"/>
      </c>
      <c r="M25" s="73">
        <f t="shared" si="5"/>
      </c>
      <c r="N25" s="67" t="e">
        <f t="shared" si="6"/>
        <v>#VALUE!</v>
      </c>
    </row>
    <row r="26" spans="1:14" s="44" customFormat="1" ht="15.75" hidden="1">
      <c r="A26" s="163" t="s">
        <v>20</v>
      </c>
      <c r="B26" s="235"/>
      <c r="C26" s="22">
        <f>SUM(C27:C36)-C30</f>
        <v>0</v>
      </c>
      <c r="D26" s="306">
        <f t="shared" si="1"/>
        <v>0</v>
      </c>
      <c r="E26" s="166">
        <f>SUM(E27:E36)-E30</f>
        <v>0</v>
      </c>
      <c r="F26" s="39" t="e">
        <f t="shared" si="2"/>
        <v>#DIV/0!</v>
      </c>
      <c r="G26" s="65"/>
      <c r="H26" s="67">
        <f t="shared" si="0"/>
        <v>0</v>
      </c>
      <c r="I26" s="173">
        <f>SUM(I27:I36)-I30</f>
        <v>0</v>
      </c>
      <c r="J26" s="65"/>
      <c r="K26" s="67">
        <f t="shared" si="3"/>
        <v>0</v>
      </c>
      <c r="L26" s="42">
        <f t="shared" si="4"/>
      </c>
      <c r="M26" s="39">
        <f t="shared" si="5"/>
      </c>
      <c r="N26" s="67" t="e">
        <f t="shared" si="6"/>
        <v>#VALUE!</v>
      </c>
    </row>
    <row r="27" spans="1:14" s="141" customFormat="1" ht="15.75" hidden="1">
      <c r="A27" s="75" t="s">
        <v>61</v>
      </c>
      <c r="B27" s="236"/>
      <c r="C27" s="23"/>
      <c r="D27" s="307">
        <f t="shared" si="1"/>
        <v>0</v>
      </c>
      <c r="E27" s="167"/>
      <c r="F27" s="73" t="e">
        <f t="shared" si="2"/>
        <v>#DIV/0!</v>
      </c>
      <c r="G27" s="73"/>
      <c r="H27" s="101">
        <f t="shared" si="0"/>
        <v>0</v>
      </c>
      <c r="I27" s="72"/>
      <c r="J27" s="66"/>
      <c r="K27" s="67">
        <f t="shared" si="3"/>
        <v>0</v>
      </c>
      <c r="L27" s="72">
        <f t="shared" si="4"/>
      </c>
      <c r="M27" s="73">
        <f t="shared" si="5"/>
      </c>
      <c r="N27" s="67" t="e">
        <f t="shared" si="6"/>
        <v>#VALUE!</v>
      </c>
    </row>
    <row r="28" spans="1:14" s="141" customFormat="1" ht="15.75" hidden="1">
      <c r="A28" s="75" t="s">
        <v>21</v>
      </c>
      <c r="B28" s="236"/>
      <c r="C28" s="23"/>
      <c r="D28" s="307">
        <f t="shared" si="1"/>
        <v>0</v>
      </c>
      <c r="E28" s="167"/>
      <c r="F28" s="73" t="e">
        <f t="shared" si="2"/>
        <v>#DIV/0!</v>
      </c>
      <c r="G28" s="73"/>
      <c r="H28" s="101">
        <f t="shared" si="0"/>
        <v>0</v>
      </c>
      <c r="I28" s="72"/>
      <c r="J28" s="66"/>
      <c r="K28" s="67">
        <f t="shared" si="3"/>
        <v>0</v>
      </c>
      <c r="L28" s="72">
        <f t="shared" si="4"/>
      </c>
      <c r="M28" s="73">
        <f t="shared" si="5"/>
      </c>
      <c r="N28" s="67" t="e">
        <f t="shared" si="6"/>
        <v>#VALUE!</v>
      </c>
    </row>
    <row r="29" spans="1:14" s="141" customFormat="1" ht="15.75" hidden="1">
      <c r="A29" s="75" t="s">
        <v>22</v>
      </c>
      <c r="B29" s="236"/>
      <c r="C29" s="23"/>
      <c r="D29" s="307">
        <f t="shared" si="1"/>
        <v>0</v>
      </c>
      <c r="E29" s="167"/>
      <c r="F29" s="73" t="e">
        <f t="shared" si="2"/>
        <v>#DIV/0!</v>
      </c>
      <c r="G29" s="73"/>
      <c r="H29" s="101">
        <f t="shared" si="0"/>
        <v>0</v>
      </c>
      <c r="I29" s="72"/>
      <c r="J29" s="66"/>
      <c r="K29" s="67">
        <f t="shared" si="3"/>
        <v>0</v>
      </c>
      <c r="L29" s="72">
        <f t="shared" si="4"/>
      </c>
      <c r="M29" s="73">
        <f t="shared" si="5"/>
      </c>
      <c r="N29" s="67" t="e">
        <f t="shared" si="6"/>
        <v>#VALUE!</v>
      </c>
    </row>
    <row r="30" spans="1:14" s="141" customFormat="1" ht="15.75" hidden="1">
      <c r="A30" s="75" t="s">
        <v>62</v>
      </c>
      <c r="B30" s="236"/>
      <c r="C30" s="23"/>
      <c r="D30" s="307">
        <f t="shared" si="1"/>
        <v>0</v>
      </c>
      <c r="E30" s="167"/>
      <c r="F30" s="73" t="e">
        <f t="shared" si="2"/>
        <v>#DIV/0!</v>
      </c>
      <c r="G30" s="73"/>
      <c r="H30" s="101">
        <f t="shared" si="0"/>
        <v>0</v>
      </c>
      <c r="I30" s="72"/>
      <c r="J30" s="73"/>
      <c r="K30" s="67">
        <f t="shared" si="3"/>
        <v>0</v>
      </c>
      <c r="L30" s="72">
        <f t="shared" si="4"/>
      </c>
      <c r="M30" s="73">
        <f t="shared" si="5"/>
      </c>
      <c r="N30" s="67" t="e">
        <f t="shared" si="6"/>
        <v>#VALUE!</v>
      </c>
    </row>
    <row r="31" spans="1:14" s="141" customFormat="1" ht="15.75" hidden="1">
      <c r="A31" s="75" t="s">
        <v>23</v>
      </c>
      <c r="B31" s="236"/>
      <c r="C31" s="23"/>
      <c r="D31" s="307">
        <f t="shared" si="1"/>
        <v>0</v>
      </c>
      <c r="E31" s="167"/>
      <c r="F31" s="73" t="e">
        <f t="shared" si="2"/>
        <v>#DIV/0!</v>
      </c>
      <c r="G31" s="73"/>
      <c r="H31" s="101">
        <f t="shared" si="0"/>
        <v>0</v>
      </c>
      <c r="I31" s="72"/>
      <c r="J31" s="73"/>
      <c r="K31" s="67">
        <f t="shared" si="3"/>
        <v>0</v>
      </c>
      <c r="L31" s="72">
        <f t="shared" si="4"/>
      </c>
      <c r="M31" s="73">
        <f t="shared" si="5"/>
      </c>
      <c r="N31" s="67" t="e">
        <f t="shared" si="6"/>
        <v>#VALUE!</v>
      </c>
    </row>
    <row r="32" spans="1:14" s="141" customFormat="1" ht="15.75" hidden="1">
      <c r="A32" s="75" t="s">
        <v>24</v>
      </c>
      <c r="B32" s="236"/>
      <c r="C32" s="23"/>
      <c r="D32" s="307">
        <f t="shared" si="1"/>
        <v>0</v>
      </c>
      <c r="E32" s="167"/>
      <c r="F32" s="73" t="e">
        <f t="shared" si="2"/>
        <v>#DIV/0!</v>
      </c>
      <c r="G32" s="73"/>
      <c r="H32" s="101">
        <f t="shared" si="0"/>
        <v>0</v>
      </c>
      <c r="I32" s="72"/>
      <c r="J32" s="73"/>
      <c r="K32" s="67">
        <f t="shared" si="3"/>
        <v>0</v>
      </c>
      <c r="L32" s="72">
        <f t="shared" si="4"/>
      </c>
      <c r="M32" s="73">
        <f t="shared" si="5"/>
      </c>
      <c r="N32" s="67" t="e">
        <f t="shared" si="6"/>
        <v>#VALUE!</v>
      </c>
    </row>
    <row r="33" spans="1:14" s="141" customFormat="1" ht="15.75" hidden="1">
      <c r="A33" s="75" t="s">
        <v>25</v>
      </c>
      <c r="B33" s="236"/>
      <c r="C33" s="23"/>
      <c r="D33" s="307">
        <f t="shared" si="1"/>
        <v>0</v>
      </c>
      <c r="E33" s="167"/>
      <c r="F33" s="73" t="e">
        <f t="shared" si="2"/>
        <v>#DIV/0!</v>
      </c>
      <c r="G33" s="73"/>
      <c r="H33" s="101">
        <f t="shared" si="0"/>
        <v>0</v>
      </c>
      <c r="I33" s="72"/>
      <c r="J33" s="73"/>
      <c r="K33" s="67">
        <f t="shared" si="3"/>
        <v>0</v>
      </c>
      <c r="L33" s="72">
        <f t="shared" si="4"/>
      </c>
      <c r="M33" s="73">
        <f t="shared" si="5"/>
      </c>
      <c r="N33" s="67" t="s">
        <v>100</v>
      </c>
    </row>
    <row r="34" spans="1:14" s="141" customFormat="1" ht="15.75" hidden="1">
      <c r="A34" s="75" t="s">
        <v>26</v>
      </c>
      <c r="B34" s="236"/>
      <c r="C34" s="23"/>
      <c r="D34" s="307">
        <f t="shared" si="1"/>
        <v>0</v>
      </c>
      <c r="E34" s="167"/>
      <c r="F34" s="73" t="e">
        <f t="shared" si="2"/>
        <v>#DIV/0!</v>
      </c>
      <c r="G34" s="73"/>
      <c r="H34" s="101">
        <f t="shared" si="0"/>
        <v>0</v>
      </c>
      <c r="I34" s="72"/>
      <c r="J34" s="73"/>
      <c r="K34" s="67">
        <f t="shared" si="3"/>
        <v>0</v>
      </c>
      <c r="L34" s="72">
        <f t="shared" si="4"/>
      </c>
      <c r="M34" s="73">
        <f t="shared" si="5"/>
      </c>
      <c r="N34" s="67" t="s">
        <v>100</v>
      </c>
    </row>
    <row r="35" spans="1:14" s="141" customFormat="1" ht="15.75" hidden="1">
      <c r="A35" s="75" t="s">
        <v>27</v>
      </c>
      <c r="B35" s="236"/>
      <c r="C35" s="23"/>
      <c r="D35" s="307">
        <f t="shared" si="1"/>
        <v>0</v>
      </c>
      <c r="E35" s="167"/>
      <c r="F35" s="73" t="e">
        <f t="shared" si="2"/>
        <v>#DIV/0!</v>
      </c>
      <c r="G35" s="73"/>
      <c r="H35" s="101">
        <f t="shared" si="0"/>
        <v>0</v>
      </c>
      <c r="I35" s="72"/>
      <c r="J35" s="73"/>
      <c r="K35" s="67">
        <f t="shared" si="3"/>
        <v>0</v>
      </c>
      <c r="L35" s="72">
        <f t="shared" si="4"/>
      </c>
      <c r="M35" s="73">
        <f t="shared" si="5"/>
      </c>
      <c r="N35" s="67" t="s">
        <v>100</v>
      </c>
    </row>
    <row r="36" spans="1:14" s="141" customFormat="1" ht="15.75" hidden="1">
      <c r="A36" s="75" t="s">
        <v>28</v>
      </c>
      <c r="B36" s="236"/>
      <c r="C36" s="23"/>
      <c r="D36" s="307">
        <f t="shared" si="1"/>
        <v>0</v>
      </c>
      <c r="E36" s="167"/>
      <c r="F36" s="73" t="e">
        <f t="shared" si="2"/>
        <v>#DIV/0!</v>
      </c>
      <c r="G36" s="73"/>
      <c r="H36" s="101">
        <f t="shared" si="0"/>
        <v>0</v>
      </c>
      <c r="I36" s="72"/>
      <c r="J36" s="73"/>
      <c r="K36" s="67">
        <f t="shared" si="3"/>
        <v>0</v>
      </c>
      <c r="L36" s="72">
        <f t="shared" si="4"/>
      </c>
      <c r="M36" s="73">
        <f t="shared" si="5"/>
      </c>
      <c r="N36" s="67" t="s">
        <v>100</v>
      </c>
    </row>
    <row r="37" spans="1:16" s="44" customFormat="1" ht="15.75">
      <c r="A37" s="163" t="s">
        <v>93</v>
      </c>
      <c r="B37" s="235">
        <v>223.104</v>
      </c>
      <c r="C37" s="22">
        <f>SUM(C38:C44)</f>
        <v>0.1</v>
      </c>
      <c r="D37" s="306">
        <f t="shared" si="1"/>
        <v>223.00400000000002</v>
      </c>
      <c r="E37" s="166">
        <f>SUM(E38:E45)</f>
        <v>186.25</v>
      </c>
      <c r="F37" s="39">
        <f t="shared" si="2"/>
        <v>83.51868127925955</v>
      </c>
      <c r="G37" s="166">
        <f>SUM(G38:G45)</f>
        <v>145.29999999999998</v>
      </c>
      <c r="H37" s="67">
        <f t="shared" si="0"/>
        <v>40.95000000000002</v>
      </c>
      <c r="I37" s="173">
        <f>SUM(I38:I45)</f>
        <v>8844.7</v>
      </c>
      <c r="J37" s="173">
        <f>SUM(J38:J45)</f>
        <v>7833.700000000001</v>
      </c>
      <c r="K37" s="67">
        <f>I37-J37</f>
        <v>1011</v>
      </c>
      <c r="L37" s="42">
        <f>IF(E37&gt;0,I37/E37*10,"")</f>
        <v>474.88322147651013</v>
      </c>
      <c r="M37" s="39">
        <f t="shared" si="5"/>
        <v>539.139710942877</v>
      </c>
      <c r="N37" s="67">
        <f>L37-M37</f>
        <v>-64.25648946636682</v>
      </c>
      <c r="O37" s="93"/>
      <c r="P37" s="93"/>
    </row>
    <row r="38" spans="1:14" s="141" customFormat="1" ht="15" hidden="1">
      <c r="A38" s="75" t="s">
        <v>63</v>
      </c>
      <c r="B38" s="236"/>
      <c r="C38" s="23"/>
      <c r="D38" s="307">
        <f t="shared" si="1"/>
        <v>0</v>
      </c>
      <c r="E38" s="167"/>
      <c r="F38" s="73" t="e">
        <f t="shared" si="2"/>
        <v>#DIV/0!</v>
      </c>
      <c r="G38" s="66"/>
      <c r="H38" s="95">
        <f t="shared" si="0"/>
        <v>0</v>
      </c>
      <c r="I38" s="94"/>
      <c r="J38" s="66"/>
      <c r="K38" s="95">
        <f t="shared" si="3"/>
        <v>0</v>
      </c>
      <c r="L38" s="72">
        <f t="shared" si="4"/>
      </c>
      <c r="M38" s="73">
        <f t="shared" si="5"/>
      </c>
      <c r="N38" s="95" t="e">
        <f aca="true" t="shared" si="7" ref="N38:N101">L38-M38</f>
        <v>#VALUE!</v>
      </c>
    </row>
    <row r="39" spans="1:14" s="141" customFormat="1" ht="15" hidden="1">
      <c r="A39" s="75" t="s">
        <v>67</v>
      </c>
      <c r="B39" s="236"/>
      <c r="C39" s="23"/>
      <c r="D39" s="307">
        <f t="shared" si="1"/>
        <v>0</v>
      </c>
      <c r="E39" s="167"/>
      <c r="F39" s="73" t="e">
        <f t="shared" si="2"/>
        <v>#DIV/0!</v>
      </c>
      <c r="G39" s="66"/>
      <c r="H39" s="95">
        <f t="shared" si="0"/>
        <v>0</v>
      </c>
      <c r="I39" s="94"/>
      <c r="J39" s="66"/>
      <c r="K39" s="95">
        <f t="shared" si="3"/>
        <v>0</v>
      </c>
      <c r="L39" s="72">
        <f t="shared" si="4"/>
      </c>
      <c r="M39" s="73">
        <f t="shared" si="5"/>
      </c>
      <c r="N39" s="95" t="e">
        <f t="shared" si="7"/>
        <v>#VALUE!</v>
      </c>
    </row>
    <row r="40" spans="1:14" s="47" customFormat="1" ht="15" hidden="1">
      <c r="A40" s="164" t="s">
        <v>116</v>
      </c>
      <c r="B40" s="237"/>
      <c r="C40" s="24"/>
      <c r="D40" s="307">
        <f t="shared" si="1"/>
        <v>0</v>
      </c>
      <c r="E40" s="169"/>
      <c r="F40" s="73" t="e">
        <f t="shared" si="2"/>
        <v>#DIV/0!</v>
      </c>
      <c r="G40" s="97"/>
      <c r="H40" s="98">
        <f>E40-G40</f>
        <v>0</v>
      </c>
      <c r="I40" s="174"/>
      <c r="J40" s="97"/>
      <c r="K40" s="98">
        <f>I40-J40</f>
        <v>0</v>
      </c>
      <c r="L40" s="72">
        <f t="shared" si="4"/>
      </c>
      <c r="M40" s="73">
        <f t="shared" si="5"/>
      </c>
      <c r="N40" s="98" t="e">
        <f>L40-M40</f>
        <v>#VALUE!</v>
      </c>
    </row>
    <row r="41" spans="1:14" s="141" customFormat="1" ht="15">
      <c r="A41" s="75" t="s">
        <v>30</v>
      </c>
      <c r="B41" s="236">
        <v>201.151</v>
      </c>
      <c r="C41" s="23">
        <v>0.1</v>
      </c>
      <c r="D41" s="307">
        <f t="shared" si="1"/>
        <v>201.05100000000002</v>
      </c>
      <c r="E41" s="167">
        <v>169</v>
      </c>
      <c r="F41" s="73">
        <f t="shared" si="2"/>
        <v>84.05827377133164</v>
      </c>
      <c r="G41" s="23">
        <v>132.2</v>
      </c>
      <c r="H41" s="95">
        <f>E41-G41</f>
        <v>36.80000000000001</v>
      </c>
      <c r="I41" s="94">
        <v>8171</v>
      </c>
      <c r="J41" s="66">
        <v>7139.1</v>
      </c>
      <c r="K41" s="98">
        <f>I41-J41</f>
        <v>1031.8999999999996</v>
      </c>
      <c r="L41" s="72">
        <f t="shared" si="4"/>
        <v>483.49112426035504</v>
      </c>
      <c r="M41" s="73">
        <f t="shared" si="5"/>
        <v>540.0226928895613</v>
      </c>
      <c r="N41" s="95">
        <f t="shared" si="7"/>
        <v>-56.53156862920628</v>
      </c>
    </row>
    <row r="42" spans="1:14" s="141" customFormat="1" ht="15" hidden="1">
      <c r="A42" s="75" t="s">
        <v>31</v>
      </c>
      <c r="B42" s="236"/>
      <c r="C42" s="23"/>
      <c r="D42" s="307">
        <f t="shared" si="1"/>
        <v>0</v>
      </c>
      <c r="E42" s="167"/>
      <c r="F42" s="73" t="e">
        <f t="shared" si="2"/>
        <v>#DIV/0!</v>
      </c>
      <c r="G42" s="23"/>
      <c r="H42" s="95">
        <f t="shared" si="0"/>
        <v>0</v>
      </c>
      <c r="I42" s="94"/>
      <c r="J42" s="66"/>
      <c r="K42" s="95">
        <f>I42-J42</f>
        <v>0</v>
      </c>
      <c r="L42" s="72">
        <f t="shared" si="4"/>
      </c>
      <c r="M42" s="73">
        <f t="shared" si="5"/>
      </c>
      <c r="N42" s="95" t="e">
        <f t="shared" si="7"/>
        <v>#VALUE!</v>
      </c>
    </row>
    <row r="43" spans="1:14" s="141" customFormat="1" ht="15">
      <c r="A43" s="75" t="s">
        <v>32</v>
      </c>
      <c r="B43" s="236">
        <v>2.5</v>
      </c>
      <c r="C43" s="23"/>
      <c r="D43" s="307">
        <f t="shared" si="1"/>
        <v>2.5</v>
      </c>
      <c r="E43" s="167">
        <v>2.45</v>
      </c>
      <c r="F43" s="73">
        <f t="shared" si="2"/>
        <v>98.00000000000001</v>
      </c>
      <c r="G43" s="23">
        <v>0.5</v>
      </c>
      <c r="H43" s="95">
        <f t="shared" si="0"/>
        <v>1.9500000000000002</v>
      </c>
      <c r="I43" s="94">
        <v>56</v>
      </c>
      <c r="J43" s="66">
        <v>27.5</v>
      </c>
      <c r="K43" s="95">
        <f t="shared" si="3"/>
        <v>28.5</v>
      </c>
      <c r="L43" s="72">
        <f t="shared" si="4"/>
        <v>228.57142857142856</v>
      </c>
      <c r="M43" s="73">
        <f t="shared" si="5"/>
        <v>550</v>
      </c>
      <c r="N43" s="95">
        <f t="shared" si="7"/>
        <v>-321.42857142857144</v>
      </c>
    </row>
    <row r="44" spans="1:14" s="141" customFormat="1" ht="15">
      <c r="A44" s="75" t="s">
        <v>33</v>
      </c>
      <c r="B44" s="236">
        <v>19.336</v>
      </c>
      <c r="C44" s="23"/>
      <c r="D44" s="307">
        <f>B44-C44</f>
        <v>19.336</v>
      </c>
      <c r="E44" s="167">
        <v>14.8</v>
      </c>
      <c r="F44" s="73">
        <f t="shared" si="2"/>
        <v>76.54116673562268</v>
      </c>
      <c r="G44" s="23">
        <v>12.6</v>
      </c>
      <c r="H44" s="95">
        <f t="shared" si="0"/>
        <v>2.200000000000001</v>
      </c>
      <c r="I44" s="94">
        <v>617.7</v>
      </c>
      <c r="J44" s="66">
        <v>667.1</v>
      </c>
      <c r="K44" s="95">
        <f t="shared" si="3"/>
        <v>-49.39999999999998</v>
      </c>
      <c r="L44" s="72">
        <f t="shared" si="4"/>
        <v>417.36486486486484</v>
      </c>
      <c r="M44" s="73">
        <f t="shared" si="5"/>
        <v>529.4444444444445</v>
      </c>
      <c r="N44" s="95">
        <f t="shared" si="7"/>
        <v>-112.07957957957962</v>
      </c>
    </row>
    <row r="45" spans="1:14" s="141" customFormat="1" ht="15.75" hidden="1">
      <c r="A45" s="75" t="s">
        <v>102</v>
      </c>
      <c r="B45" s="236"/>
      <c r="C45" s="23"/>
      <c r="D45" s="307">
        <f t="shared" si="1"/>
        <v>0</v>
      </c>
      <c r="E45" s="167"/>
      <c r="F45" s="73" t="e">
        <f t="shared" si="2"/>
        <v>#DIV/0!</v>
      </c>
      <c r="G45" s="66"/>
      <c r="H45" s="95">
        <f t="shared" si="0"/>
        <v>0</v>
      </c>
      <c r="I45" s="94"/>
      <c r="J45" s="66"/>
      <c r="K45" s="95"/>
      <c r="L45" s="72">
        <f t="shared" si="4"/>
      </c>
      <c r="M45" s="73">
        <f t="shared" si="5"/>
      </c>
      <c r="N45" s="67" t="e">
        <f>L45-M45</f>
        <v>#VALUE!</v>
      </c>
    </row>
    <row r="46" spans="1:14" s="44" customFormat="1" ht="15.75">
      <c r="A46" s="163" t="s">
        <v>98</v>
      </c>
      <c r="B46" s="235">
        <v>49.688</v>
      </c>
      <c r="C46" s="25">
        <f>SUM(C47:C53)</f>
        <v>1.1</v>
      </c>
      <c r="D46" s="306">
        <f t="shared" si="1"/>
        <v>48.588</v>
      </c>
      <c r="E46" s="170">
        <f>SUM(E47:E53)</f>
        <v>33.536</v>
      </c>
      <c r="F46" s="39">
        <f t="shared" si="2"/>
        <v>69.02115748744546</v>
      </c>
      <c r="G46" s="99">
        <v>25</v>
      </c>
      <c r="H46" s="67">
        <f t="shared" si="0"/>
        <v>8.536000000000001</v>
      </c>
      <c r="I46" s="175">
        <f>SUM(I47:I53)</f>
        <v>1925.518</v>
      </c>
      <c r="J46" s="99">
        <v>1556.5</v>
      </c>
      <c r="K46" s="67">
        <f>I46-J46</f>
        <v>369.01800000000003</v>
      </c>
      <c r="L46" s="42">
        <f t="shared" si="4"/>
        <v>574.1644799618321</v>
      </c>
      <c r="M46" s="39">
        <f t="shared" si="5"/>
        <v>622.6</v>
      </c>
      <c r="N46" s="100">
        <f t="shared" si="7"/>
        <v>-48.435520038167965</v>
      </c>
    </row>
    <row r="47" spans="1:16" s="141" customFormat="1" ht="15" hidden="1">
      <c r="A47" s="75" t="s">
        <v>64</v>
      </c>
      <c r="B47" s="236"/>
      <c r="C47" s="23"/>
      <c r="D47" s="307">
        <f t="shared" si="1"/>
        <v>0</v>
      </c>
      <c r="E47" s="167"/>
      <c r="F47" s="73" t="e">
        <f t="shared" si="2"/>
        <v>#DIV/0!</v>
      </c>
      <c r="G47" s="66"/>
      <c r="H47" s="95">
        <f t="shared" si="0"/>
        <v>0</v>
      </c>
      <c r="I47" s="94"/>
      <c r="J47" s="66"/>
      <c r="K47" s="95">
        <f t="shared" si="3"/>
        <v>0</v>
      </c>
      <c r="L47" s="72">
        <f t="shared" si="4"/>
      </c>
      <c r="M47" s="73">
        <f t="shared" si="5"/>
      </c>
      <c r="N47" s="101" t="e">
        <f t="shared" si="7"/>
        <v>#VALUE!</v>
      </c>
      <c r="P47" s="141">
        <f>O47*E47/10</f>
        <v>0</v>
      </c>
    </row>
    <row r="48" spans="1:14" s="141" customFormat="1" ht="15" hidden="1">
      <c r="A48" s="75" t="s">
        <v>65</v>
      </c>
      <c r="B48" s="236"/>
      <c r="C48" s="23"/>
      <c r="D48" s="307">
        <f t="shared" si="1"/>
        <v>0</v>
      </c>
      <c r="E48" s="167"/>
      <c r="F48" s="73" t="e">
        <f t="shared" si="2"/>
        <v>#DIV/0!</v>
      </c>
      <c r="G48" s="66"/>
      <c r="H48" s="95">
        <f t="shared" si="0"/>
        <v>0</v>
      </c>
      <c r="I48" s="94"/>
      <c r="J48" s="66"/>
      <c r="K48" s="95">
        <f t="shared" si="3"/>
        <v>0</v>
      </c>
      <c r="L48" s="72">
        <f t="shared" si="4"/>
      </c>
      <c r="M48" s="73">
        <f t="shared" si="5"/>
      </c>
      <c r="N48" s="101" t="e">
        <f t="shared" si="7"/>
        <v>#VALUE!</v>
      </c>
    </row>
    <row r="49" spans="1:14" s="141" customFormat="1" ht="15" hidden="1">
      <c r="A49" s="75" t="s">
        <v>66</v>
      </c>
      <c r="B49" s="236"/>
      <c r="C49" s="23"/>
      <c r="D49" s="307">
        <f t="shared" si="1"/>
        <v>0</v>
      </c>
      <c r="E49" s="167"/>
      <c r="F49" s="73" t="e">
        <f t="shared" si="2"/>
        <v>#DIV/0!</v>
      </c>
      <c r="G49" s="66"/>
      <c r="H49" s="95">
        <f t="shared" si="0"/>
        <v>0</v>
      </c>
      <c r="I49" s="94"/>
      <c r="J49" s="66"/>
      <c r="K49" s="95">
        <f>I49-J49</f>
        <v>0</v>
      </c>
      <c r="L49" s="72">
        <f t="shared" si="4"/>
      </c>
      <c r="M49" s="73">
        <f t="shared" si="5"/>
      </c>
      <c r="N49" s="101" t="e">
        <f t="shared" si="7"/>
        <v>#VALUE!</v>
      </c>
    </row>
    <row r="50" spans="1:14" s="141" customFormat="1" ht="15">
      <c r="A50" s="75" t="s">
        <v>29</v>
      </c>
      <c r="B50" s="236">
        <v>6.267</v>
      </c>
      <c r="C50" s="23"/>
      <c r="D50" s="307">
        <f t="shared" si="1"/>
        <v>6.267</v>
      </c>
      <c r="E50" s="167">
        <v>3.605</v>
      </c>
      <c r="F50" s="73">
        <f t="shared" si="2"/>
        <v>57.52353598212861</v>
      </c>
      <c r="G50" s="66">
        <v>1.8</v>
      </c>
      <c r="H50" s="95">
        <f t="shared" si="0"/>
        <v>1.805</v>
      </c>
      <c r="I50" s="94">
        <v>166.929</v>
      </c>
      <c r="J50" s="66">
        <v>83.3</v>
      </c>
      <c r="K50" s="95">
        <f>I50-J50</f>
        <v>83.629</v>
      </c>
      <c r="L50" s="72">
        <f t="shared" si="4"/>
        <v>463.0485436893204</v>
      </c>
      <c r="M50" s="73">
        <f>IF(G50&gt;0,J50/G50*10,"")</f>
        <v>462.77777777777777</v>
      </c>
      <c r="N50" s="101">
        <f t="shared" si="7"/>
        <v>0.2707659115426395</v>
      </c>
    </row>
    <row r="51" spans="1:14" s="141" customFormat="1" ht="15" hidden="1">
      <c r="A51" s="75" t="s">
        <v>68</v>
      </c>
      <c r="B51" s="236"/>
      <c r="C51" s="23"/>
      <c r="D51" s="307">
        <f t="shared" si="1"/>
        <v>0</v>
      </c>
      <c r="E51" s="167"/>
      <c r="F51" s="73" t="e">
        <f t="shared" si="2"/>
        <v>#DIV/0!</v>
      </c>
      <c r="G51" s="66"/>
      <c r="H51" s="95">
        <f t="shared" si="0"/>
        <v>0</v>
      </c>
      <c r="I51" s="94"/>
      <c r="J51" s="66"/>
      <c r="K51" s="95">
        <f>I51-J51</f>
        <v>0</v>
      </c>
      <c r="L51" s="72">
        <f t="shared" si="4"/>
      </c>
      <c r="M51" s="73">
        <f t="shared" si="5"/>
      </c>
      <c r="N51" s="101" t="e">
        <f t="shared" si="7"/>
        <v>#VALUE!</v>
      </c>
    </row>
    <row r="52" spans="1:14" s="141" customFormat="1" ht="15">
      <c r="A52" s="75" t="s">
        <v>69</v>
      </c>
      <c r="B52" s="236">
        <v>5.051</v>
      </c>
      <c r="C52" s="23">
        <v>1.1</v>
      </c>
      <c r="D52" s="307">
        <f t="shared" si="1"/>
        <v>3.951</v>
      </c>
      <c r="E52" s="167">
        <v>2.331</v>
      </c>
      <c r="F52" s="73">
        <f t="shared" si="2"/>
        <v>58.997722095671975</v>
      </c>
      <c r="G52" s="66">
        <v>1.7</v>
      </c>
      <c r="H52" s="95">
        <f t="shared" si="0"/>
        <v>0.631</v>
      </c>
      <c r="I52" s="94">
        <v>44.589</v>
      </c>
      <c r="J52" s="66">
        <v>58.5</v>
      </c>
      <c r="K52" s="95">
        <f>I52-J52</f>
        <v>-13.911000000000001</v>
      </c>
      <c r="L52" s="72">
        <f t="shared" si="4"/>
        <v>191.2870012870013</v>
      </c>
      <c r="M52" s="73">
        <f t="shared" si="5"/>
        <v>344.11764705882354</v>
      </c>
      <c r="N52" s="101">
        <f t="shared" si="7"/>
        <v>-152.83064577182225</v>
      </c>
    </row>
    <row r="53" spans="1:14" s="141" customFormat="1" ht="15">
      <c r="A53" s="75" t="s">
        <v>95</v>
      </c>
      <c r="B53" s="236">
        <v>38.369</v>
      </c>
      <c r="C53" s="23"/>
      <c r="D53" s="307">
        <f t="shared" si="1"/>
        <v>38.369</v>
      </c>
      <c r="E53" s="167">
        <v>27.6</v>
      </c>
      <c r="F53" s="73">
        <f t="shared" si="2"/>
        <v>71.93307096875083</v>
      </c>
      <c r="G53" s="66">
        <v>21.5</v>
      </c>
      <c r="H53" s="95">
        <f t="shared" si="0"/>
        <v>6.100000000000001</v>
      </c>
      <c r="I53" s="94">
        <v>1714</v>
      </c>
      <c r="J53" s="66">
        <v>1414.7</v>
      </c>
      <c r="K53" s="95">
        <f>I53-J53</f>
        <v>299.29999999999995</v>
      </c>
      <c r="L53" s="72">
        <f t="shared" si="4"/>
        <v>621.0144927536231</v>
      </c>
      <c r="M53" s="73">
        <f t="shared" si="5"/>
        <v>658</v>
      </c>
      <c r="N53" s="101">
        <f>L53-M53</f>
        <v>-36.98550724637687</v>
      </c>
    </row>
    <row r="54" spans="1:14" s="44" customFormat="1" ht="15.75">
      <c r="A54" s="41" t="s">
        <v>34</v>
      </c>
      <c r="B54" s="235">
        <v>251.569</v>
      </c>
      <c r="C54" s="26">
        <f>SUM(C55:C68)</f>
        <v>5.794</v>
      </c>
      <c r="D54" s="306">
        <f t="shared" si="1"/>
        <v>245.77499999999998</v>
      </c>
      <c r="E54" s="171">
        <f>SUM(E55:E68)</f>
        <v>212.361</v>
      </c>
      <c r="F54" s="39">
        <f t="shared" si="2"/>
        <v>86.40463838877022</v>
      </c>
      <c r="G54" s="39">
        <v>199.49999999999997</v>
      </c>
      <c r="H54" s="67">
        <f t="shared" si="0"/>
        <v>12.861000000000018</v>
      </c>
      <c r="I54" s="42">
        <f>SUM(I55:I68)</f>
        <v>7762.738000000001</v>
      </c>
      <c r="J54" s="39">
        <v>6862.499999999998</v>
      </c>
      <c r="K54" s="131">
        <f>SUM(K55:K68)</f>
        <v>900.2379999999998</v>
      </c>
      <c r="L54" s="42">
        <f t="shared" si="4"/>
        <v>365.5444267073522</v>
      </c>
      <c r="M54" s="39">
        <f t="shared" si="5"/>
        <v>343.98496240601503</v>
      </c>
      <c r="N54" s="126">
        <f t="shared" si="7"/>
        <v>21.559464301337186</v>
      </c>
    </row>
    <row r="55" spans="1:14" s="141" customFormat="1" ht="15">
      <c r="A55" s="70" t="s">
        <v>70</v>
      </c>
      <c r="B55" s="236">
        <v>52.89</v>
      </c>
      <c r="C55" s="23">
        <v>1</v>
      </c>
      <c r="D55" s="307">
        <f t="shared" si="1"/>
        <v>51.89</v>
      </c>
      <c r="E55" s="168">
        <v>46.27</v>
      </c>
      <c r="F55" s="73">
        <f t="shared" si="2"/>
        <v>89.16939680092504</v>
      </c>
      <c r="G55" s="73">
        <v>45</v>
      </c>
      <c r="H55" s="101">
        <f t="shared" si="0"/>
        <v>1.2700000000000031</v>
      </c>
      <c r="I55" s="72">
        <v>1406</v>
      </c>
      <c r="J55" s="73">
        <v>1128.6</v>
      </c>
      <c r="K55" s="129">
        <f t="shared" si="3"/>
        <v>277.4000000000001</v>
      </c>
      <c r="L55" s="72">
        <f t="shared" si="4"/>
        <v>303.86859736330234</v>
      </c>
      <c r="M55" s="73">
        <f t="shared" si="5"/>
        <v>250.79999999999998</v>
      </c>
      <c r="N55" s="129">
        <f t="shared" si="7"/>
        <v>53.06859736330236</v>
      </c>
    </row>
    <row r="56" spans="1:14" s="141" customFormat="1" ht="15" hidden="1">
      <c r="A56" s="70" t="s">
        <v>71</v>
      </c>
      <c r="B56" s="236"/>
      <c r="C56" s="23"/>
      <c r="D56" s="307">
        <f t="shared" si="1"/>
        <v>0</v>
      </c>
      <c r="E56" s="168"/>
      <c r="F56" s="73" t="e">
        <f t="shared" si="2"/>
        <v>#DIV/0!</v>
      </c>
      <c r="G56" s="73"/>
      <c r="H56" s="101">
        <f t="shared" si="0"/>
        <v>0</v>
      </c>
      <c r="I56" s="72"/>
      <c r="J56" s="73"/>
      <c r="K56" s="129">
        <f t="shared" si="3"/>
        <v>0</v>
      </c>
      <c r="L56" s="72">
        <f t="shared" si="4"/>
      </c>
      <c r="M56" s="73">
        <f t="shared" si="5"/>
      </c>
      <c r="N56" s="129" t="e">
        <f t="shared" si="7"/>
        <v>#VALUE!</v>
      </c>
    </row>
    <row r="57" spans="1:14" s="141" customFormat="1" ht="15">
      <c r="A57" s="70" t="s">
        <v>72</v>
      </c>
      <c r="B57" s="236">
        <v>24.027</v>
      </c>
      <c r="C57" s="23">
        <v>2.974</v>
      </c>
      <c r="D57" s="307">
        <f t="shared" si="1"/>
        <v>21.053</v>
      </c>
      <c r="E57" s="168">
        <v>17.962</v>
      </c>
      <c r="F57" s="73">
        <f t="shared" si="2"/>
        <v>85.31800693487864</v>
      </c>
      <c r="G57" s="73">
        <v>23</v>
      </c>
      <c r="H57" s="101">
        <f t="shared" si="0"/>
        <v>-5.038</v>
      </c>
      <c r="I57" s="72">
        <v>609.927</v>
      </c>
      <c r="J57" s="73">
        <v>1004.3</v>
      </c>
      <c r="K57" s="129">
        <f t="shared" si="3"/>
        <v>-394.37299999999993</v>
      </c>
      <c r="L57" s="72">
        <f t="shared" si="4"/>
        <v>339.56519318561413</v>
      </c>
      <c r="M57" s="73">
        <f t="shared" si="5"/>
        <v>436.65217391304344</v>
      </c>
      <c r="N57" s="129">
        <f t="shared" si="7"/>
        <v>-97.0869807274293</v>
      </c>
    </row>
    <row r="58" spans="1:14" s="141" customFormat="1" ht="15">
      <c r="A58" s="70" t="s">
        <v>73</v>
      </c>
      <c r="B58" s="236">
        <v>73.962</v>
      </c>
      <c r="C58" s="23"/>
      <c r="D58" s="307">
        <f t="shared" si="1"/>
        <v>73.962</v>
      </c>
      <c r="E58" s="168">
        <v>70.9</v>
      </c>
      <c r="F58" s="73">
        <f t="shared" si="2"/>
        <v>95.86003623482328</v>
      </c>
      <c r="G58" s="73">
        <v>61.7</v>
      </c>
      <c r="H58" s="101">
        <f t="shared" si="0"/>
        <v>9.200000000000003</v>
      </c>
      <c r="I58" s="72">
        <v>2971.7</v>
      </c>
      <c r="J58" s="73">
        <v>2226.5</v>
      </c>
      <c r="K58" s="129">
        <f t="shared" si="3"/>
        <v>745.1999999999998</v>
      </c>
      <c r="L58" s="72">
        <f t="shared" si="4"/>
        <v>419.1396332863187</v>
      </c>
      <c r="M58" s="73">
        <f t="shared" si="5"/>
        <v>360.8589951377633</v>
      </c>
      <c r="N58" s="129">
        <f t="shared" si="7"/>
        <v>58.2806381485554</v>
      </c>
    </row>
    <row r="59" spans="1:14" s="141" customFormat="1" ht="15" hidden="1">
      <c r="A59" s="70" t="s">
        <v>74</v>
      </c>
      <c r="B59" s="236"/>
      <c r="C59" s="23"/>
      <c r="D59" s="307">
        <f t="shared" si="1"/>
        <v>0</v>
      </c>
      <c r="E59" s="168"/>
      <c r="F59" s="73" t="e">
        <f t="shared" si="2"/>
        <v>#DIV/0!</v>
      </c>
      <c r="G59" s="73"/>
      <c r="H59" s="101">
        <f t="shared" si="0"/>
        <v>0</v>
      </c>
      <c r="I59" s="72"/>
      <c r="J59" s="73"/>
      <c r="K59" s="129">
        <f t="shared" si="3"/>
        <v>0</v>
      </c>
      <c r="L59" s="72">
        <f t="shared" si="4"/>
      </c>
      <c r="M59" s="73">
        <f t="shared" si="5"/>
      </c>
      <c r="N59" s="129" t="e">
        <f t="shared" si="7"/>
        <v>#VALUE!</v>
      </c>
    </row>
    <row r="60" spans="1:14" s="141" customFormat="1" ht="15">
      <c r="A60" s="70" t="s">
        <v>35</v>
      </c>
      <c r="B60" s="236">
        <v>1.495</v>
      </c>
      <c r="C60" s="23">
        <v>0.236</v>
      </c>
      <c r="D60" s="307">
        <f t="shared" si="1"/>
        <v>1.2590000000000001</v>
      </c>
      <c r="E60" s="168">
        <v>0.9</v>
      </c>
      <c r="F60" s="73">
        <f t="shared" si="2"/>
        <v>71.48530579825257</v>
      </c>
      <c r="G60" s="73">
        <v>1.2</v>
      </c>
      <c r="H60" s="101">
        <f t="shared" si="0"/>
        <v>-0.29999999999999993</v>
      </c>
      <c r="I60" s="72">
        <v>30</v>
      </c>
      <c r="J60" s="73">
        <v>37.5</v>
      </c>
      <c r="K60" s="129">
        <f t="shared" si="3"/>
        <v>-7.5</v>
      </c>
      <c r="L60" s="72">
        <f t="shared" si="4"/>
        <v>333.33333333333337</v>
      </c>
      <c r="M60" s="73">
        <f t="shared" si="5"/>
        <v>312.5</v>
      </c>
      <c r="N60" s="129">
        <f t="shared" si="7"/>
        <v>20.83333333333337</v>
      </c>
    </row>
    <row r="61" spans="1:14" s="141" customFormat="1" ht="15" hidden="1">
      <c r="A61" s="70" t="s">
        <v>94</v>
      </c>
      <c r="B61" s="236"/>
      <c r="C61" s="23"/>
      <c r="D61" s="307">
        <f t="shared" si="1"/>
        <v>0</v>
      </c>
      <c r="E61" s="168"/>
      <c r="F61" s="73" t="e">
        <f t="shared" si="2"/>
        <v>#DIV/0!</v>
      </c>
      <c r="G61" s="73"/>
      <c r="H61" s="101">
        <f>E61-G61</f>
        <v>0</v>
      </c>
      <c r="I61" s="72"/>
      <c r="J61" s="73"/>
      <c r="K61" s="129">
        <f>I61-J61</f>
        <v>0</v>
      </c>
      <c r="L61" s="72">
        <f t="shared" si="4"/>
      </c>
      <c r="M61" s="73">
        <f t="shared" si="5"/>
      </c>
      <c r="N61" s="129" t="e">
        <f>L61-M61</f>
        <v>#VALUE!</v>
      </c>
    </row>
    <row r="62" spans="1:14" s="141" customFormat="1" ht="15" hidden="1">
      <c r="A62" s="70" t="s">
        <v>36</v>
      </c>
      <c r="B62" s="236"/>
      <c r="C62" s="23"/>
      <c r="D62" s="307">
        <f t="shared" si="1"/>
        <v>0</v>
      </c>
      <c r="E62" s="168"/>
      <c r="F62" s="73" t="e">
        <f t="shared" si="2"/>
        <v>#DIV/0!</v>
      </c>
      <c r="G62" s="73"/>
      <c r="H62" s="101">
        <f t="shared" si="0"/>
        <v>0</v>
      </c>
      <c r="I62" s="72"/>
      <c r="J62" s="73"/>
      <c r="K62" s="129">
        <f t="shared" si="3"/>
        <v>0</v>
      </c>
      <c r="L62" s="72">
        <f t="shared" si="4"/>
      </c>
      <c r="M62" s="73">
        <f t="shared" si="5"/>
      </c>
      <c r="N62" s="129" t="e">
        <f t="shared" si="7"/>
        <v>#VALUE!</v>
      </c>
    </row>
    <row r="63" spans="1:14" s="141" customFormat="1" ht="15">
      <c r="A63" s="70" t="s">
        <v>75</v>
      </c>
      <c r="B63" s="236">
        <v>14.485</v>
      </c>
      <c r="C63" s="23">
        <v>0.484</v>
      </c>
      <c r="D63" s="307">
        <f t="shared" si="1"/>
        <v>14.001</v>
      </c>
      <c r="E63" s="168">
        <v>10.2</v>
      </c>
      <c r="F63" s="73">
        <f t="shared" si="2"/>
        <v>72.85193914720377</v>
      </c>
      <c r="G63" s="73">
        <v>6.7</v>
      </c>
      <c r="H63" s="101">
        <f t="shared" si="0"/>
        <v>3.499999999999999</v>
      </c>
      <c r="I63" s="72">
        <v>233.3</v>
      </c>
      <c r="J63" s="73">
        <v>126.4</v>
      </c>
      <c r="K63" s="129">
        <f t="shared" si="3"/>
        <v>106.9</v>
      </c>
      <c r="L63" s="72">
        <f t="shared" si="4"/>
        <v>228.72549019607845</v>
      </c>
      <c r="M63" s="73">
        <f t="shared" si="5"/>
        <v>188.65671641791045</v>
      </c>
      <c r="N63" s="129">
        <f t="shared" si="7"/>
        <v>40.06877377816801</v>
      </c>
    </row>
    <row r="64" spans="1:14" s="141" customFormat="1" ht="15">
      <c r="A64" s="70" t="s">
        <v>37</v>
      </c>
      <c r="B64" s="236">
        <v>0.9</v>
      </c>
      <c r="C64" s="23"/>
      <c r="D64" s="307">
        <f t="shared" si="1"/>
        <v>0.9</v>
      </c>
      <c r="E64" s="168">
        <v>0.7</v>
      </c>
      <c r="F64" s="73">
        <f t="shared" si="2"/>
        <v>77.77777777777777</v>
      </c>
      <c r="G64" s="73">
        <v>0.6</v>
      </c>
      <c r="H64" s="101">
        <f t="shared" si="0"/>
        <v>0.09999999999999998</v>
      </c>
      <c r="I64" s="72">
        <v>17.6</v>
      </c>
      <c r="J64" s="73">
        <v>8.4</v>
      </c>
      <c r="K64" s="129">
        <f t="shared" si="3"/>
        <v>9.200000000000001</v>
      </c>
      <c r="L64" s="72">
        <f t="shared" si="4"/>
        <v>251.42857142857144</v>
      </c>
      <c r="M64" s="73">
        <f t="shared" si="5"/>
        <v>140.00000000000003</v>
      </c>
      <c r="N64" s="129">
        <f t="shared" si="7"/>
        <v>111.42857142857142</v>
      </c>
    </row>
    <row r="65" spans="1:14" s="141" customFormat="1" ht="15">
      <c r="A65" s="70" t="s">
        <v>38</v>
      </c>
      <c r="B65" s="236">
        <v>60.264</v>
      </c>
      <c r="C65" s="23">
        <v>0.8</v>
      </c>
      <c r="D65" s="307">
        <f t="shared" si="1"/>
        <v>59.464000000000006</v>
      </c>
      <c r="E65" s="168">
        <v>47.04</v>
      </c>
      <c r="F65" s="73">
        <f t="shared" si="2"/>
        <v>79.1066863984932</v>
      </c>
      <c r="G65" s="73">
        <v>43.6</v>
      </c>
      <c r="H65" s="101">
        <f t="shared" si="0"/>
        <v>3.4399999999999977</v>
      </c>
      <c r="I65" s="72">
        <v>1876.8</v>
      </c>
      <c r="J65" s="73">
        <v>1701.4</v>
      </c>
      <c r="K65" s="129">
        <f t="shared" si="3"/>
        <v>175.39999999999986</v>
      </c>
      <c r="L65" s="72">
        <f t="shared" si="4"/>
        <v>398.9795918367347</v>
      </c>
      <c r="M65" s="73">
        <f t="shared" si="5"/>
        <v>390.22935779816515</v>
      </c>
      <c r="N65" s="129">
        <f t="shared" si="7"/>
        <v>8.750234038569545</v>
      </c>
    </row>
    <row r="66" spans="1:14" s="141" customFormat="1" ht="15" hidden="1">
      <c r="A66" s="75" t="s">
        <v>39</v>
      </c>
      <c r="B66" s="236"/>
      <c r="C66" s="23"/>
      <c r="D66" s="307">
        <f t="shared" si="1"/>
        <v>0</v>
      </c>
      <c r="E66" s="168"/>
      <c r="F66" s="73" t="e">
        <f t="shared" si="2"/>
        <v>#DIV/0!</v>
      </c>
      <c r="G66" s="73"/>
      <c r="H66" s="101">
        <f t="shared" si="0"/>
        <v>0</v>
      </c>
      <c r="I66" s="72"/>
      <c r="J66" s="73"/>
      <c r="K66" s="129">
        <f t="shared" si="3"/>
        <v>0</v>
      </c>
      <c r="L66" s="72">
        <f t="shared" si="4"/>
      </c>
      <c r="M66" s="73">
        <f t="shared" si="5"/>
      </c>
      <c r="N66" s="129" t="e">
        <f t="shared" si="7"/>
        <v>#VALUE!</v>
      </c>
    </row>
    <row r="67" spans="1:14" s="141" customFormat="1" ht="15">
      <c r="A67" s="75" t="s">
        <v>40</v>
      </c>
      <c r="B67" s="236">
        <v>10.46</v>
      </c>
      <c r="C67" s="23">
        <v>0.3</v>
      </c>
      <c r="D67" s="307">
        <f t="shared" si="1"/>
        <v>10.16</v>
      </c>
      <c r="E67" s="167">
        <v>6.8</v>
      </c>
      <c r="F67" s="73">
        <f t="shared" si="2"/>
        <v>66.9291338582677</v>
      </c>
      <c r="G67" s="73">
        <v>5.4</v>
      </c>
      <c r="H67" s="101">
        <f t="shared" si="0"/>
        <v>1.3999999999999995</v>
      </c>
      <c r="I67" s="72">
        <v>258.4</v>
      </c>
      <c r="J67" s="73">
        <v>211.5</v>
      </c>
      <c r="K67" s="129">
        <f t="shared" si="3"/>
        <v>46.89999999999998</v>
      </c>
      <c r="L67" s="72">
        <f t="shared" si="4"/>
        <v>380</v>
      </c>
      <c r="M67" s="73">
        <f t="shared" si="5"/>
        <v>391.66666666666663</v>
      </c>
      <c r="N67" s="129">
        <f t="shared" si="7"/>
        <v>-11.666666666666629</v>
      </c>
    </row>
    <row r="68" spans="1:14" s="141" customFormat="1" ht="15">
      <c r="A68" s="70" t="s">
        <v>41</v>
      </c>
      <c r="B68" s="236">
        <v>13.16</v>
      </c>
      <c r="C68" s="23"/>
      <c r="D68" s="307">
        <f t="shared" si="1"/>
        <v>13.16</v>
      </c>
      <c r="E68" s="168">
        <v>11.589</v>
      </c>
      <c r="F68" s="73">
        <f t="shared" si="2"/>
        <v>88.06231003039514</v>
      </c>
      <c r="G68" s="73">
        <v>12.3</v>
      </c>
      <c r="H68" s="101">
        <f t="shared" si="0"/>
        <v>-0.7110000000000003</v>
      </c>
      <c r="I68" s="72">
        <v>359.011</v>
      </c>
      <c r="J68" s="73">
        <v>417.9</v>
      </c>
      <c r="K68" s="129">
        <f t="shared" si="3"/>
        <v>-58.88899999999995</v>
      </c>
      <c r="L68" s="72">
        <f t="shared" si="4"/>
        <v>309.78600396928124</v>
      </c>
      <c r="M68" s="73">
        <f t="shared" si="5"/>
        <v>339.75609756097555</v>
      </c>
      <c r="N68" s="129">
        <f t="shared" si="7"/>
        <v>-29.970093591694308</v>
      </c>
    </row>
    <row r="69" spans="1:14" s="44" customFormat="1" ht="15.75" hidden="1">
      <c r="A69" s="41" t="s">
        <v>76</v>
      </c>
      <c r="B69" s="235"/>
      <c r="C69" s="26">
        <f>SUM(C70:C75)-C73-C74</f>
        <v>0</v>
      </c>
      <c r="D69" s="306">
        <f t="shared" si="1"/>
        <v>0</v>
      </c>
      <c r="E69" s="171">
        <f>SUM(E70:E75)-E73-E74</f>
        <v>0</v>
      </c>
      <c r="F69" s="39" t="e">
        <f t="shared" si="2"/>
        <v>#DIV/0!</v>
      </c>
      <c r="G69" s="73">
        <v>0</v>
      </c>
      <c r="H69" s="101">
        <f t="shared" si="0"/>
        <v>0</v>
      </c>
      <c r="I69" s="72">
        <f>SUM(I70:I75)-I73-I74</f>
        <v>0</v>
      </c>
      <c r="J69" s="73">
        <v>0</v>
      </c>
      <c r="K69" s="129">
        <f t="shared" si="3"/>
        <v>0</v>
      </c>
      <c r="L69" s="42">
        <f t="shared" si="4"/>
      </c>
      <c r="M69" s="39">
        <f t="shared" si="5"/>
      </c>
      <c r="N69" s="129" t="e">
        <f t="shared" si="7"/>
        <v>#VALUE!</v>
      </c>
    </row>
    <row r="70" spans="1:14" s="141" customFormat="1" ht="15" hidden="1">
      <c r="A70" s="70" t="s">
        <v>77</v>
      </c>
      <c r="B70" s="236"/>
      <c r="C70" s="23"/>
      <c r="D70" s="307">
        <f t="shared" si="1"/>
        <v>0</v>
      </c>
      <c r="E70" s="168"/>
      <c r="F70" s="73" t="e">
        <f t="shared" si="2"/>
        <v>#DIV/0!</v>
      </c>
      <c r="G70" s="73"/>
      <c r="H70" s="101">
        <f t="shared" si="0"/>
        <v>0</v>
      </c>
      <c r="I70" s="72"/>
      <c r="J70" s="73"/>
      <c r="K70" s="129">
        <f t="shared" si="3"/>
        <v>0</v>
      </c>
      <c r="L70" s="72">
        <f t="shared" si="4"/>
      </c>
      <c r="M70" s="73">
        <f t="shared" si="5"/>
      </c>
      <c r="N70" s="129" t="e">
        <f t="shared" si="7"/>
        <v>#VALUE!</v>
      </c>
    </row>
    <row r="71" spans="1:14" s="141" customFormat="1" ht="15" hidden="1">
      <c r="A71" s="70" t="s">
        <v>42</v>
      </c>
      <c r="B71" s="236"/>
      <c r="C71" s="23"/>
      <c r="D71" s="307">
        <f aca="true" t="shared" si="8" ref="D71:D102">B71-C71</f>
        <v>0</v>
      </c>
      <c r="E71" s="168"/>
      <c r="F71" s="73" t="e">
        <f aca="true" t="shared" si="9" ref="F71:F102">E71/D71*100</f>
        <v>#DIV/0!</v>
      </c>
      <c r="G71" s="73"/>
      <c r="H71" s="101">
        <f t="shared" si="0"/>
        <v>0</v>
      </c>
      <c r="I71" s="72"/>
      <c r="J71" s="73"/>
      <c r="K71" s="129">
        <f aca="true" t="shared" si="10" ref="K71:K103">I71-J71</f>
        <v>0</v>
      </c>
      <c r="L71" s="72">
        <f aca="true" t="shared" si="11" ref="L71:L102">IF(E71&gt;0,I71/E71*10,"")</f>
      </c>
      <c r="M71" s="73">
        <f aca="true" t="shared" si="12" ref="M71:M102">IF(G71&gt;0,J71/G71*10,"")</f>
      </c>
      <c r="N71" s="129" t="e">
        <f t="shared" si="7"/>
        <v>#VALUE!</v>
      </c>
    </row>
    <row r="72" spans="1:14" s="141" customFormat="1" ht="15" hidden="1">
      <c r="A72" s="70" t="s">
        <v>43</v>
      </c>
      <c r="B72" s="236"/>
      <c r="C72" s="23"/>
      <c r="D72" s="307">
        <f t="shared" si="8"/>
        <v>0</v>
      </c>
      <c r="E72" s="168"/>
      <c r="F72" s="73" t="e">
        <f t="shared" si="9"/>
        <v>#DIV/0!</v>
      </c>
      <c r="G72" s="73"/>
      <c r="H72" s="101">
        <f aca="true" t="shared" si="13" ref="H72:H103">E72-G72</f>
        <v>0</v>
      </c>
      <c r="I72" s="72"/>
      <c r="J72" s="73"/>
      <c r="K72" s="129">
        <f t="shared" si="10"/>
        <v>0</v>
      </c>
      <c r="L72" s="72">
        <f t="shared" si="11"/>
      </c>
      <c r="M72" s="73">
        <f t="shared" si="12"/>
      </c>
      <c r="N72" s="129" t="e">
        <f t="shared" si="7"/>
        <v>#VALUE!</v>
      </c>
    </row>
    <row r="73" spans="1:14" s="141" customFormat="1" ht="15" hidden="1">
      <c r="A73" s="70" t="s">
        <v>78</v>
      </c>
      <c r="B73" s="236"/>
      <c r="C73" s="23"/>
      <c r="D73" s="307">
        <f t="shared" si="8"/>
        <v>0</v>
      </c>
      <c r="E73" s="168"/>
      <c r="F73" s="73" t="e">
        <f t="shared" si="9"/>
        <v>#DIV/0!</v>
      </c>
      <c r="G73" s="73"/>
      <c r="H73" s="101">
        <f t="shared" si="13"/>
        <v>0</v>
      </c>
      <c r="I73" s="72"/>
      <c r="J73" s="73"/>
      <c r="K73" s="129">
        <f t="shared" si="10"/>
        <v>0</v>
      </c>
      <c r="L73" s="72">
        <f t="shared" si="11"/>
      </c>
      <c r="M73" s="73">
        <f t="shared" si="12"/>
      </c>
      <c r="N73" s="129" t="e">
        <f t="shared" si="7"/>
        <v>#VALUE!</v>
      </c>
    </row>
    <row r="74" spans="1:14" s="141" customFormat="1" ht="15" hidden="1">
      <c r="A74" s="70" t="s">
        <v>79</v>
      </c>
      <c r="B74" s="236"/>
      <c r="C74" s="23"/>
      <c r="D74" s="307">
        <f t="shared" si="8"/>
        <v>0</v>
      </c>
      <c r="E74" s="168"/>
      <c r="F74" s="73" t="e">
        <f t="shared" si="9"/>
        <v>#DIV/0!</v>
      </c>
      <c r="G74" s="73"/>
      <c r="H74" s="101">
        <f t="shared" si="13"/>
        <v>0</v>
      </c>
      <c r="I74" s="72"/>
      <c r="J74" s="73"/>
      <c r="K74" s="129">
        <f t="shared" si="10"/>
        <v>0</v>
      </c>
      <c r="L74" s="72">
        <f t="shared" si="11"/>
      </c>
      <c r="M74" s="73">
        <f t="shared" si="12"/>
      </c>
      <c r="N74" s="129" t="e">
        <f t="shared" si="7"/>
        <v>#VALUE!</v>
      </c>
    </row>
    <row r="75" spans="1:14" s="141" customFormat="1" ht="15" hidden="1">
      <c r="A75" s="70" t="s">
        <v>44</v>
      </c>
      <c r="B75" s="236"/>
      <c r="C75" s="23"/>
      <c r="D75" s="307">
        <f t="shared" si="8"/>
        <v>0</v>
      </c>
      <c r="E75" s="168"/>
      <c r="F75" s="73" t="e">
        <f t="shared" si="9"/>
        <v>#DIV/0!</v>
      </c>
      <c r="G75" s="73"/>
      <c r="H75" s="101">
        <f t="shared" si="13"/>
        <v>0</v>
      </c>
      <c r="I75" s="72"/>
      <c r="J75" s="73"/>
      <c r="K75" s="129">
        <f t="shared" si="10"/>
        <v>0</v>
      </c>
      <c r="L75" s="72">
        <f t="shared" si="11"/>
      </c>
      <c r="M75" s="73">
        <f t="shared" si="12"/>
      </c>
      <c r="N75" s="129" t="e">
        <f t="shared" si="7"/>
        <v>#VALUE!</v>
      </c>
    </row>
    <row r="76" spans="1:14" s="44" customFormat="1" ht="15.75">
      <c r="A76" s="41" t="s">
        <v>45</v>
      </c>
      <c r="B76" s="235">
        <v>22.985</v>
      </c>
      <c r="C76" s="26">
        <f>SUM(C77:C92)-C83-C84-C92</f>
        <v>0</v>
      </c>
      <c r="D76" s="306">
        <f t="shared" si="8"/>
        <v>22.985</v>
      </c>
      <c r="E76" s="171">
        <f>SUM(E77:E92)-E83-E84-E92</f>
        <v>22.9</v>
      </c>
      <c r="F76" s="39">
        <f t="shared" si="9"/>
        <v>99.63019360452469</v>
      </c>
      <c r="G76" s="39">
        <v>22.3</v>
      </c>
      <c r="H76" s="100">
        <f aca="true" t="shared" si="14" ref="H76:H81">E76-G76</f>
        <v>0.5999999999999979</v>
      </c>
      <c r="I76" s="42">
        <f>SUM(I77:I92)-I83-I84-I92</f>
        <v>1037.4</v>
      </c>
      <c r="J76" s="39">
        <v>1096.7</v>
      </c>
      <c r="K76" s="131">
        <f t="shared" si="10"/>
        <v>-59.299999999999955</v>
      </c>
      <c r="L76" s="42">
        <f t="shared" si="11"/>
        <v>453.0131004366813</v>
      </c>
      <c r="M76" s="39">
        <f aca="true" t="shared" si="15" ref="M76:M81">IF(G76&gt;0,J76/G76*10,"")</f>
        <v>491.7937219730942</v>
      </c>
      <c r="N76" s="131">
        <f t="shared" si="7"/>
        <v>-38.780621536412866</v>
      </c>
    </row>
    <row r="77" spans="1:14" s="141" customFormat="1" ht="15" hidden="1">
      <c r="A77" s="70" t="s">
        <v>80</v>
      </c>
      <c r="B77" s="236"/>
      <c r="C77" s="23"/>
      <c r="D77" s="307">
        <f t="shared" si="8"/>
        <v>0</v>
      </c>
      <c r="E77" s="168"/>
      <c r="F77" s="73" t="e">
        <f t="shared" si="9"/>
        <v>#DIV/0!</v>
      </c>
      <c r="G77" s="73"/>
      <c r="H77" s="101">
        <f t="shared" si="14"/>
        <v>0</v>
      </c>
      <c r="I77" s="72"/>
      <c r="J77" s="73"/>
      <c r="K77" s="129">
        <f t="shared" si="10"/>
        <v>0</v>
      </c>
      <c r="L77" s="72">
        <f t="shared" si="11"/>
      </c>
      <c r="M77" s="73">
        <f t="shared" si="15"/>
      </c>
      <c r="N77" s="129" t="e">
        <f t="shared" si="7"/>
        <v>#VALUE!</v>
      </c>
    </row>
    <row r="78" spans="1:14" s="141" customFormat="1" ht="15" hidden="1">
      <c r="A78" s="70" t="s">
        <v>81</v>
      </c>
      <c r="B78" s="236"/>
      <c r="C78" s="23"/>
      <c r="D78" s="307">
        <f t="shared" si="8"/>
        <v>0</v>
      </c>
      <c r="E78" s="168"/>
      <c r="F78" s="73" t="e">
        <f t="shared" si="9"/>
        <v>#DIV/0!</v>
      </c>
      <c r="G78" s="73"/>
      <c r="H78" s="101">
        <f t="shared" si="14"/>
        <v>0</v>
      </c>
      <c r="I78" s="72"/>
      <c r="J78" s="73"/>
      <c r="K78" s="129">
        <f t="shared" si="10"/>
        <v>0</v>
      </c>
      <c r="L78" s="72">
        <f t="shared" si="11"/>
      </c>
      <c r="M78" s="73">
        <f t="shared" si="15"/>
      </c>
      <c r="N78" s="129" t="e">
        <f t="shared" si="7"/>
        <v>#VALUE!</v>
      </c>
    </row>
    <row r="79" spans="1:14" s="141" customFormat="1" ht="15" hidden="1">
      <c r="A79" s="70" t="s">
        <v>82</v>
      </c>
      <c r="B79" s="236"/>
      <c r="C79" s="23"/>
      <c r="D79" s="307">
        <f t="shared" si="8"/>
        <v>0</v>
      </c>
      <c r="E79" s="168"/>
      <c r="F79" s="73" t="e">
        <f t="shared" si="9"/>
        <v>#DIV/0!</v>
      </c>
      <c r="G79" s="73"/>
      <c r="H79" s="101">
        <f t="shared" si="14"/>
        <v>0</v>
      </c>
      <c r="I79" s="72"/>
      <c r="J79" s="73"/>
      <c r="K79" s="129">
        <f t="shared" si="10"/>
        <v>0</v>
      </c>
      <c r="L79" s="72">
        <f t="shared" si="11"/>
      </c>
      <c r="M79" s="73">
        <f t="shared" si="15"/>
      </c>
      <c r="N79" s="129" t="e">
        <f t="shared" si="7"/>
        <v>#VALUE!</v>
      </c>
    </row>
    <row r="80" spans="1:14" s="141" customFormat="1" ht="15" hidden="1">
      <c r="A80" s="70" t="s">
        <v>83</v>
      </c>
      <c r="B80" s="236"/>
      <c r="C80" s="23"/>
      <c r="D80" s="307">
        <f t="shared" si="8"/>
        <v>0</v>
      </c>
      <c r="E80" s="168"/>
      <c r="F80" s="73" t="e">
        <f t="shared" si="9"/>
        <v>#DIV/0!</v>
      </c>
      <c r="G80" s="73"/>
      <c r="H80" s="101">
        <f t="shared" si="14"/>
        <v>0</v>
      </c>
      <c r="I80" s="72"/>
      <c r="J80" s="73"/>
      <c r="K80" s="129">
        <f t="shared" si="10"/>
        <v>0</v>
      </c>
      <c r="L80" s="72">
        <f t="shared" si="11"/>
      </c>
      <c r="M80" s="73">
        <f t="shared" si="15"/>
      </c>
      <c r="N80" s="129" t="e">
        <f t="shared" si="7"/>
        <v>#VALUE!</v>
      </c>
    </row>
    <row r="81" spans="1:14" s="141" customFormat="1" ht="15">
      <c r="A81" s="76" t="s">
        <v>46</v>
      </c>
      <c r="B81" s="238">
        <v>22.985</v>
      </c>
      <c r="C81" s="92"/>
      <c r="D81" s="308">
        <f t="shared" si="8"/>
        <v>22.985</v>
      </c>
      <c r="E81" s="187">
        <v>22.9</v>
      </c>
      <c r="F81" s="79">
        <f t="shared" si="9"/>
        <v>99.63019360452469</v>
      </c>
      <c r="G81" s="79">
        <v>22.3</v>
      </c>
      <c r="H81" s="103">
        <f t="shared" si="14"/>
        <v>0.5999999999999979</v>
      </c>
      <c r="I81" s="77">
        <v>1037.4</v>
      </c>
      <c r="J81" s="79">
        <v>1096.7</v>
      </c>
      <c r="K81" s="130">
        <f t="shared" si="10"/>
        <v>-59.299999999999955</v>
      </c>
      <c r="L81" s="77">
        <f t="shared" si="11"/>
        <v>453.0131004366813</v>
      </c>
      <c r="M81" s="79">
        <f t="shared" si="15"/>
        <v>491.7937219730942</v>
      </c>
      <c r="N81" s="130">
        <f t="shared" si="7"/>
        <v>-38.780621536412866</v>
      </c>
    </row>
    <row r="82" spans="1:14" s="141" customFormat="1" ht="15.75" hidden="1">
      <c r="A82" s="88" t="s">
        <v>47</v>
      </c>
      <c r="B82" s="89"/>
      <c r="C82" s="249"/>
      <c r="D82" s="317">
        <f t="shared" si="8"/>
        <v>0</v>
      </c>
      <c r="E82" s="90"/>
      <c r="F82" s="91" t="e">
        <f t="shared" si="9"/>
        <v>#DIV/0!</v>
      </c>
      <c r="G82" s="91"/>
      <c r="H82" s="122">
        <f t="shared" si="13"/>
        <v>0</v>
      </c>
      <c r="I82" s="90"/>
      <c r="J82" s="91"/>
      <c r="K82" s="161">
        <f t="shared" si="10"/>
        <v>0</v>
      </c>
      <c r="L82" s="90">
        <f t="shared" si="11"/>
      </c>
      <c r="M82" s="91">
        <f t="shared" si="12"/>
      </c>
      <c r="N82" s="161" t="e">
        <f t="shared" si="7"/>
        <v>#VALUE!</v>
      </c>
    </row>
    <row r="83" spans="1:14" s="141" customFormat="1" ht="15.75" hidden="1">
      <c r="A83" s="70" t="s">
        <v>84</v>
      </c>
      <c r="B83" s="71"/>
      <c r="C83" s="23"/>
      <c r="D83" s="307">
        <f t="shared" si="8"/>
        <v>0</v>
      </c>
      <c r="E83" s="72"/>
      <c r="F83" s="73" t="e">
        <f t="shared" si="9"/>
        <v>#DIV/0!</v>
      </c>
      <c r="G83" s="73"/>
      <c r="H83" s="110">
        <f t="shared" si="13"/>
        <v>0</v>
      </c>
      <c r="I83" s="72"/>
      <c r="J83" s="73"/>
      <c r="K83" s="74">
        <f t="shared" si="10"/>
        <v>0</v>
      </c>
      <c r="L83" s="72">
        <f t="shared" si="11"/>
      </c>
      <c r="M83" s="73">
        <f t="shared" si="12"/>
      </c>
      <c r="N83" s="74" t="e">
        <f t="shared" si="7"/>
        <v>#VALUE!</v>
      </c>
    </row>
    <row r="84" spans="1:14" s="141" customFormat="1" ht="15.75" hidden="1">
      <c r="A84" s="70" t="s">
        <v>85</v>
      </c>
      <c r="B84" s="71"/>
      <c r="C84" s="23"/>
      <c r="D84" s="307">
        <f t="shared" si="8"/>
        <v>0</v>
      </c>
      <c r="E84" s="72"/>
      <c r="F84" s="73" t="e">
        <f t="shared" si="9"/>
        <v>#DIV/0!</v>
      </c>
      <c r="G84" s="73"/>
      <c r="H84" s="110">
        <f t="shared" si="13"/>
        <v>0</v>
      </c>
      <c r="I84" s="72"/>
      <c r="J84" s="73"/>
      <c r="K84" s="74">
        <f t="shared" si="10"/>
        <v>0</v>
      </c>
      <c r="L84" s="72">
        <f t="shared" si="11"/>
      </c>
      <c r="M84" s="73">
        <f t="shared" si="12"/>
      </c>
      <c r="N84" s="74" t="e">
        <f t="shared" si="7"/>
        <v>#VALUE!</v>
      </c>
    </row>
    <row r="85" spans="1:14" s="141" customFormat="1" ht="15.75" hidden="1">
      <c r="A85" s="70" t="s">
        <v>48</v>
      </c>
      <c r="B85" s="71"/>
      <c r="C85" s="23"/>
      <c r="D85" s="307">
        <f t="shared" si="8"/>
        <v>0</v>
      </c>
      <c r="E85" s="72"/>
      <c r="F85" s="73" t="e">
        <f t="shared" si="9"/>
        <v>#DIV/0!</v>
      </c>
      <c r="G85" s="73"/>
      <c r="H85" s="110">
        <f t="shared" si="13"/>
        <v>0</v>
      </c>
      <c r="I85" s="72"/>
      <c r="J85" s="73"/>
      <c r="K85" s="74">
        <f t="shared" si="10"/>
        <v>0</v>
      </c>
      <c r="L85" s="72">
        <f t="shared" si="11"/>
      </c>
      <c r="M85" s="73">
        <f t="shared" si="12"/>
      </c>
      <c r="N85" s="74" t="e">
        <f t="shared" si="7"/>
        <v>#VALUE!</v>
      </c>
    </row>
    <row r="86" spans="1:14" s="141" customFormat="1" ht="15.75" hidden="1">
      <c r="A86" s="70" t="s">
        <v>86</v>
      </c>
      <c r="B86" s="71"/>
      <c r="C86" s="23"/>
      <c r="D86" s="307">
        <f t="shared" si="8"/>
        <v>0</v>
      </c>
      <c r="E86" s="72"/>
      <c r="F86" s="73" t="e">
        <f t="shared" si="9"/>
        <v>#DIV/0!</v>
      </c>
      <c r="G86" s="73"/>
      <c r="H86" s="110">
        <f t="shared" si="13"/>
        <v>0</v>
      </c>
      <c r="I86" s="72"/>
      <c r="J86" s="73"/>
      <c r="K86" s="74">
        <f t="shared" si="10"/>
        <v>0</v>
      </c>
      <c r="L86" s="72">
        <f t="shared" si="11"/>
      </c>
      <c r="M86" s="73">
        <f t="shared" si="12"/>
      </c>
      <c r="N86" s="74" t="e">
        <f t="shared" si="7"/>
        <v>#VALUE!</v>
      </c>
    </row>
    <row r="87" spans="1:14" s="141" customFormat="1" ht="15.75" hidden="1">
      <c r="A87" s="70" t="s">
        <v>49</v>
      </c>
      <c r="B87" s="71"/>
      <c r="C87" s="23"/>
      <c r="D87" s="307">
        <f t="shared" si="8"/>
        <v>0</v>
      </c>
      <c r="E87" s="72"/>
      <c r="F87" s="73" t="e">
        <f t="shared" si="9"/>
        <v>#DIV/0!</v>
      </c>
      <c r="G87" s="73"/>
      <c r="H87" s="110">
        <f t="shared" si="13"/>
        <v>0</v>
      </c>
      <c r="I87" s="72"/>
      <c r="J87" s="73"/>
      <c r="K87" s="74">
        <f t="shared" si="10"/>
        <v>0</v>
      </c>
      <c r="L87" s="72">
        <f t="shared" si="11"/>
      </c>
      <c r="M87" s="73">
        <f t="shared" si="12"/>
      </c>
      <c r="N87" s="74" t="e">
        <f t="shared" si="7"/>
        <v>#VALUE!</v>
      </c>
    </row>
    <row r="88" spans="1:14" s="141" customFormat="1" ht="15.75" hidden="1">
      <c r="A88" s="70" t="s">
        <v>50</v>
      </c>
      <c r="B88" s="71"/>
      <c r="C88" s="23"/>
      <c r="D88" s="307">
        <f t="shared" si="8"/>
        <v>0</v>
      </c>
      <c r="E88" s="72"/>
      <c r="F88" s="73" t="e">
        <f t="shared" si="9"/>
        <v>#DIV/0!</v>
      </c>
      <c r="G88" s="73"/>
      <c r="H88" s="110">
        <f t="shared" si="13"/>
        <v>0</v>
      </c>
      <c r="I88" s="72"/>
      <c r="J88" s="73"/>
      <c r="K88" s="74">
        <f t="shared" si="10"/>
        <v>0</v>
      </c>
      <c r="L88" s="72">
        <f t="shared" si="11"/>
      </c>
      <c r="M88" s="73">
        <f t="shared" si="12"/>
      </c>
      <c r="N88" s="74" t="e">
        <f t="shared" si="7"/>
        <v>#VALUE!</v>
      </c>
    </row>
    <row r="89" spans="1:14" s="141" customFormat="1" ht="15.75" hidden="1">
      <c r="A89" s="70" t="s">
        <v>51</v>
      </c>
      <c r="B89" s="71"/>
      <c r="C89" s="23"/>
      <c r="D89" s="307">
        <f t="shared" si="8"/>
        <v>0</v>
      </c>
      <c r="E89" s="72"/>
      <c r="F89" s="73" t="e">
        <f t="shared" si="9"/>
        <v>#DIV/0!</v>
      </c>
      <c r="G89" s="73"/>
      <c r="H89" s="110">
        <f t="shared" si="13"/>
        <v>0</v>
      </c>
      <c r="I89" s="72"/>
      <c r="J89" s="73"/>
      <c r="K89" s="74">
        <f t="shared" si="10"/>
        <v>0</v>
      </c>
      <c r="L89" s="72">
        <f t="shared" si="11"/>
      </c>
      <c r="M89" s="73">
        <f t="shared" si="12"/>
      </c>
      <c r="N89" s="74" t="e">
        <f t="shared" si="7"/>
        <v>#VALUE!</v>
      </c>
    </row>
    <row r="90" spans="1:14" s="141" customFormat="1" ht="15.75" hidden="1">
      <c r="A90" s="75" t="s">
        <v>52</v>
      </c>
      <c r="B90" s="71"/>
      <c r="C90" s="23"/>
      <c r="D90" s="307">
        <f t="shared" si="8"/>
        <v>0</v>
      </c>
      <c r="E90" s="72"/>
      <c r="F90" s="73" t="e">
        <f t="shared" si="9"/>
        <v>#DIV/0!</v>
      </c>
      <c r="G90" s="73"/>
      <c r="H90" s="110">
        <f t="shared" si="13"/>
        <v>0</v>
      </c>
      <c r="I90" s="72"/>
      <c r="J90" s="73"/>
      <c r="K90" s="74">
        <f t="shared" si="10"/>
        <v>0</v>
      </c>
      <c r="L90" s="72">
        <f t="shared" si="11"/>
      </c>
      <c r="M90" s="73">
        <f t="shared" si="12"/>
      </c>
      <c r="N90" s="74" t="e">
        <f t="shared" si="7"/>
        <v>#VALUE!</v>
      </c>
    </row>
    <row r="91" spans="1:14" s="141" customFormat="1" ht="15.75" hidden="1">
      <c r="A91" s="70" t="s">
        <v>97</v>
      </c>
      <c r="B91" s="71"/>
      <c r="C91" s="23"/>
      <c r="D91" s="307">
        <f t="shared" si="8"/>
        <v>0</v>
      </c>
      <c r="E91" s="72"/>
      <c r="F91" s="73" t="e">
        <f t="shared" si="9"/>
        <v>#DIV/0!</v>
      </c>
      <c r="G91" s="73"/>
      <c r="H91" s="110">
        <f t="shared" si="13"/>
        <v>0</v>
      </c>
      <c r="I91" s="72"/>
      <c r="J91" s="73"/>
      <c r="K91" s="74">
        <f t="shared" si="10"/>
        <v>0</v>
      </c>
      <c r="L91" s="72">
        <f t="shared" si="11"/>
      </c>
      <c r="M91" s="73">
        <f t="shared" si="12"/>
      </c>
      <c r="N91" s="74" t="e">
        <f t="shared" si="7"/>
        <v>#VALUE!</v>
      </c>
    </row>
    <row r="92" spans="1:14" s="141" customFormat="1" ht="15.75" hidden="1">
      <c r="A92" s="70" t="s">
        <v>87</v>
      </c>
      <c r="B92" s="71"/>
      <c r="C92" s="23"/>
      <c r="D92" s="307">
        <f t="shared" si="8"/>
        <v>0</v>
      </c>
      <c r="E92" s="72"/>
      <c r="F92" s="73" t="e">
        <f t="shared" si="9"/>
        <v>#DIV/0!</v>
      </c>
      <c r="G92" s="73"/>
      <c r="H92" s="110">
        <f t="shared" si="13"/>
        <v>0</v>
      </c>
      <c r="I92" s="72"/>
      <c r="J92" s="73"/>
      <c r="K92" s="74">
        <f t="shared" si="10"/>
        <v>0</v>
      </c>
      <c r="L92" s="72">
        <f t="shared" si="11"/>
      </c>
      <c r="M92" s="73">
        <f t="shared" si="12"/>
      </c>
      <c r="N92" s="74" t="e">
        <f t="shared" si="7"/>
        <v>#VALUE!</v>
      </c>
    </row>
    <row r="93" spans="1:14" s="44" customFormat="1" ht="15.75" hidden="1">
      <c r="A93" s="41" t="s">
        <v>53</v>
      </c>
      <c r="B93" s="40"/>
      <c r="C93" s="26">
        <f>SUM(C94:C103)-C99</f>
        <v>0</v>
      </c>
      <c r="D93" s="306">
        <f t="shared" si="8"/>
        <v>0</v>
      </c>
      <c r="E93" s="42">
        <f>SUM(E94:E103)-E99</f>
        <v>0</v>
      </c>
      <c r="F93" s="39" t="e">
        <f t="shared" si="9"/>
        <v>#DIV/0!</v>
      </c>
      <c r="G93" s="39"/>
      <c r="H93" s="110">
        <f t="shared" si="13"/>
        <v>0</v>
      </c>
      <c r="I93" s="42">
        <f>SUM(I94:I103)-I99</f>
        <v>0</v>
      </c>
      <c r="J93" s="39"/>
      <c r="K93" s="43">
        <f t="shared" si="10"/>
        <v>0</v>
      </c>
      <c r="L93" s="42">
        <f t="shared" si="11"/>
      </c>
      <c r="M93" s="39">
        <f t="shared" si="12"/>
      </c>
      <c r="N93" s="43" t="e">
        <f t="shared" si="7"/>
        <v>#VALUE!</v>
      </c>
    </row>
    <row r="94" spans="1:14" s="141" customFormat="1" ht="15.75" hidden="1">
      <c r="A94" s="70" t="s">
        <v>88</v>
      </c>
      <c r="B94" s="71"/>
      <c r="C94" s="23"/>
      <c r="D94" s="307">
        <f t="shared" si="8"/>
        <v>0</v>
      </c>
      <c r="E94" s="72"/>
      <c r="F94" s="73" t="e">
        <f t="shared" si="9"/>
        <v>#DIV/0!</v>
      </c>
      <c r="G94" s="73"/>
      <c r="H94" s="110">
        <f t="shared" si="13"/>
        <v>0</v>
      </c>
      <c r="I94" s="72"/>
      <c r="J94" s="73"/>
      <c r="K94" s="74">
        <f t="shared" si="10"/>
        <v>0</v>
      </c>
      <c r="L94" s="72">
        <f t="shared" si="11"/>
      </c>
      <c r="M94" s="73">
        <f t="shared" si="12"/>
      </c>
      <c r="N94" s="74" t="e">
        <f t="shared" si="7"/>
        <v>#VALUE!</v>
      </c>
    </row>
    <row r="95" spans="1:14" s="141" customFormat="1" ht="15.75" hidden="1">
      <c r="A95" s="70" t="s">
        <v>54</v>
      </c>
      <c r="B95" s="71"/>
      <c r="C95" s="23"/>
      <c r="D95" s="307">
        <f t="shared" si="8"/>
        <v>0</v>
      </c>
      <c r="E95" s="72"/>
      <c r="F95" s="73" t="e">
        <f t="shared" si="9"/>
        <v>#DIV/0!</v>
      </c>
      <c r="G95" s="73"/>
      <c r="H95" s="110">
        <f t="shared" si="13"/>
        <v>0</v>
      </c>
      <c r="I95" s="72"/>
      <c r="J95" s="73"/>
      <c r="K95" s="74">
        <f t="shared" si="10"/>
        <v>0</v>
      </c>
      <c r="L95" s="72">
        <f t="shared" si="11"/>
      </c>
      <c r="M95" s="73">
        <f t="shared" si="12"/>
      </c>
      <c r="N95" s="74" t="e">
        <f t="shared" si="7"/>
        <v>#VALUE!</v>
      </c>
    </row>
    <row r="96" spans="1:14" s="141" customFormat="1" ht="15.75" hidden="1">
      <c r="A96" s="70" t="s">
        <v>55</v>
      </c>
      <c r="B96" s="71"/>
      <c r="C96" s="23"/>
      <c r="D96" s="307">
        <f t="shared" si="8"/>
        <v>0</v>
      </c>
      <c r="E96" s="72"/>
      <c r="F96" s="73" t="e">
        <f t="shared" si="9"/>
        <v>#DIV/0!</v>
      </c>
      <c r="G96" s="73"/>
      <c r="H96" s="110">
        <f t="shared" si="13"/>
        <v>0</v>
      </c>
      <c r="I96" s="72"/>
      <c r="J96" s="73"/>
      <c r="K96" s="74">
        <f t="shared" si="10"/>
        <v>0</v>
      </c>
      <c r="L96" s="72">
        <f t="shared" si="11"/>
      </c>
      <c r="M96" s="73">
        <f t="shared" si="12"/>
      </c>
      <c r="N96" s="74" t="e">
        <f t="shared" si="7"/>
        <v>#VALUE!</v>
      </c>
    </row>
    <row r="97" spans="1:14" s="141" customFormat="1" ht="15.75" hidden="1">
      <c r="A97" s="70" t="s">
        <v>56</v>
      </c>
      <c r="B97" s="71"/>
      <c r="C97" s="23"/>
      <c r="D97" s="307">
        <f t="shared" si="8"/>
        <v>0</v>
      </c>
      <c r="E97" s="72"/>
      <c r="F97" s="73" t="e">
        <f t="shared" si="9"/>
        <v>#DIV/0!</v>
      </c>
      <c r="G97" s="73"/>
      <c r="H97" s="110">
        <f t="shared" si="13"/>
        <v>0</v>
      </c>
      <c r="I97" s="72"/>
      <c r="J97" s="73"/>
      <c r="K97" s="74">
        <f t="shared" si="10"/>
        <v>0</v>
      </c>
      <c r="L97" s="72">
        <f t="shared" si="11"/>
      </c>
      <c r="M97" s="73">
        <f t="shared" si="12"/>
      </c>
      <c r="N97" s="74" t="e">
        <f t="shared" si="7"/>
        <v>#VALUE!</v>
      </c>
    </row>
    <row r="98" spans="1:14" s="141" customFormat="1" ht="15.75" hidden="1">
      <c r="A98" s="70" t="s">
        <v>57</v>
      </c>
      <c r="B98" s="71"/>
      <c r="C98" s="23"/>
      <c r="D98" s="307">
        <f t="shared" si="8"/>
        <v>0</v>
      </c>
      <c r="E98" s="72"/>
      <c r="F98" s="73" t="e">
        <f t="shared" si="9"/>
        <v>#DIV/0!</v>
      </c>
      <c r="G98" s="73"/>
      <c r="H98" s="110">
        <f t="shared" si="13"/>
        <v>0</v>
      </c>
      <c r="I98" s="72"/>
      <c r="J98" s="73"/>
      <c r="K98" s="74">
        <f t="shared" si="10"/>
        <v>0</v>
      </c>
      <c r="L98" s="72">
        <f t="shared" si="11"/>
      </c>
      <c r="M98" s="73">
        <f t="shared" si="12"/>
      </c>
      <c r="N98" s="74" t="e">
        <f t="shared" si="7"/>
        <v>#VALUE!</v>
      </c>
    </row>
    <row r="99" spans="1:14" s="141" customFormat="1" ht="15.75" hidden="1">
      <c r="A99" s="70" t="s">
        <v>89</v>
      </c>
      <c r="B99" s="71"/>
      <c r="C99" s="23"/>
      <c r="D99" s="307">
        <f t="shared" si="8"/>
        <v>0</v>
      </c>
      <c r="E99" s="72"/>
      <c r="F99" s="73" t="e">
        <f t="shared" si="9"/>
        <v>#DIV/0!</v>
      </c>
      <c r="G99" s="73"/>
      <c r="H99" s="110">
        <f t="shared" si="13"/>
        <v>0</v>
      </c>
      <c r="I99" s="72"/>
      <c r="J99" s="73"/>
      <c r="K99" s="74">
        <f t="shared" si="10"/>
        <v>0</v>
      </c>
      <c r="L99" s="72">
        <f t="shared" si="11"/>
      </c>
      <c r="M99" s="73">
        <f t="shared" si="12"/>
      </c>
      <c r="N99" s="74" t="e">
        <f t="shared" si="7"/>
        <v>#VALUE!</v>
      </c>
    </row>
    <row r="100" spans="1:14" s="141" customFormat="1" ht="15.75" hidden="1">
      <c r="A100" s="70" t="s">
        <v>58</v>
      </c>
      <c r="B100" s="71"/>
      <c r="C100" s="23"/>
      <c r="D100" s="307">
        <f t="shared" si="8"/>
        <v>0</v>
      </c>
      <c r="E100" s="72"/>
      <c r="F100" s="73" t="e">
        <f t="shared" si="9"/>
        <v>#DIV/0!</v>
      </c>
      <c r="G100" s="73"/>
      <c r="H100" s="110">
        <f t="shared" si="13"/>
        <v>0</v>
      </c>
      <c r="I100" s="72"/>
      <c r="J100" s="73"/>
      <c r="K100" s="74">
        <f t="shared" si="10"/>
        <v>0</v>
      </c>
      <c r="L100" s="72">
        <f t="shared" si="11"/>
      </c>
      <c r="M100" s="73">
        <f t="shared" si="12"/>
      </c>
      <c r="N100" s="74" t="e">
        <f t="shared" si="7"/>
        <v>#VALUE!</v>
      </c>
    </row>
    <row r="101" spans="1:14" s="141" customFormat="1" ht="15.75" hidden="1">
      <c r="A101" s="70" t="s">
        <v>59</v>
      </c>
      <c r="B101" s="71"/>
      <c r="C101" s="23"/>
      <c r="D101" s="307">
        <f t="shared" si="8"/>
        <v>0</v>
      </c>
      <c r="E101" s="72"/>
      <c r="F101" s="73" t="e">
        <f t="shared" si="9"/>
        <v>#DIV/0!</v>
      </c>
      <c r="G101" s="73"/>
      <c r="H101" s="110">
        <f t="shared" si="13"/>
        <v>0</v>
      </c>
      <c r="I101" s="72"/>
      <c r="J101" s="73"/>
      <c r="K101" s="74">
        <f t="shared" si="10"/>
        <v>0</v>
      </c>
      <c r="L101" s="72">
        <f t="shared" si="11"/>
      </c>
      <c r="M101" s="73">
        <f t="shared" si="12"/>
      </c>
      <c r="N101" s="74" t="e">
        <f t="shared" si="7"/>
        <v>#VALUE!</v>
      </c>
    </row>
    <row r="102" spans="1:14" s="141" customFormat="1" ht="15.75" hidden="1">
      <c r="A102" s="70" t="s">
        <v>90</v>
      </c>
      <c r="B102" s="71"/>
      <c r="C102" s="92"/>
      <c r="D102" s="308">
        <f t="shared" si="8"/>
        <v>0</v>
      </c>
      <c r="E102" s="72"/>
      <c r="F102" s="79" t="e">
        <f t="shared" si="9"/>
        <v>#DIV/0!</v>
      </c>
      <c r="G102" s="73"/>
      <c r="H102" s="110">
        <f t="shared" si="13"/>
        <v>0</v>
      </c>
      <c r="I102" s="72"/>
      <c r="J102" s="73"/>
      <c r="K102" s="74">
        <f t="shared" si="10"/>
        <v>0</v>
      </c>
      <c r="L102" s="77">
        <f t="shared" si="11"/>
      </c>
      <c r="M102" s="79">
        <f t="shared" si="12"/>
      </c>
      <c r="N102" s="74" t="e">
        <f>L102-M102</f>
        <v>#VALUE!</v>
      </c>
    </row>
    <row r="103" spans="1:14" s="141" customFormat="1" ht="15.75" hidden="1">
      <c r="A103" s="76" t="s">
        <v>91</v>
      </c>
      <c r="B103" s="71"/>
      <c r="C103" s="282"/>
      <c r="D103" s="282"/>
      <c r="E103" s="77"/>
      <c r="F103" s="283" t="e">
        <f>E103/B103*100</f>
        <v>#DIV/0!</v>
      </c>
      <c r="G103" s="79"/>
      <c r="H103" s="123">
        <f t="shared" si="13"/>
        <v>0</v>
      </c>
      <c r="I103" s="77"/>
      <c r="J103" s="79"/>
      <c r="K103" s="80">
        <f t="shared" si="10"/>
        <v>0</v>
      </c>
      <c r="L103" s="81" t="e">
        <f>I103/E103*10</f>
        <v>#DIV/0!</v>
      </c>
      <c r="M103" s="78" t="e">
        <f>J103/G103*10</f>
        <v>#DIV/0!</v>
      </c>
      <c r="N103" s="80" t="e">
        <f>L103-M103</f>
        <v>#DIV/0!</v>
      </c>
    </row>
    <row r="104" spans="3:6" ht="15">
      <c r="C104" s="125"/>
      <c r="D104" s="125"/>
      <c r="F104" s="125"/>
    </row>
    <row r="105" spans="1:9" s="47" customFormat="1" ht="15">
      <c r="A105" s="82"/>
      <c r="B105" s="82"/>
      <c r="C105" s="82"/>
      <c r="D105" s="82"/>
      <c r="I105" s="141"/>
    </row>
    <row r="106" spans="1:9" s="47" customFormat="1" ht="15">
      <c r="A106" s="82"/>
      <c r="B106" s="82"/>
      <c r="C106" s="82"/>
      <c r="D106" s="82"/>
      <c r="I106" s="141"/>
    </row>
    <row r="107" spans="1:9" s="47" customFormat="1" ht="15">
      <c r="A107" s="82"/>
      <c r="B107" s="82"/>
      <c r="C107" s="82"/>
      <c r="D107" s="82"/>
      <c r="I107" s="141"/>
    </row>
    <row r="108" spans="1:9" s="47" customFormat="1" ht="15">
      <c r="A108" s="82"/>
      <c r="B108" s="82"/>
      <c r="C108" s="82"/>
      <c r="D108" s="82"/>
      <c r="I108" s="141"/>
    </row>
    <row r="109" spans="1:9" s="47" customFormat="1" ht="15">
      <c r="A109" s="82"/>
      <c r="B109" s="82"/>
      <c r="C109" s="82"/>
      <c r="D109" s="82"/>
      <c r="I109" s="141"/>
    </row>
    <row r="110" spans="1:9" s="47" customFormat="1" ht="15">
      <c r="A110" s="82"/>
      <c r="B110" s="82"/>
      <c r="C110" s="82"/>
      <c r="D110" s="82"/>
      <c r="I110" s="141"/>
    </row>
    <row r="111" spans="1:9" s="47" customFormat="1" ht="15">
      <c r="A111" s="82"/>
      <c r="B111" s="82"/>
      <c r="C111" s="82"/>
      <c r="D111" s="82"/>
      <c r="I111" s="141"/>
    </row>
    <row r="112" spans="1:9" s="47" customFormat="1" ht="15">
      <c r="A112" s="82"/>
      <c r="B112" s="82"/>
      <c r="C112" s="82"/>
      <c r="D112" s="82"/>
      <c r="I112" s="141"/>
    </row>
    <row r="113" spans="1:9" s="47" customFormat="1" ht="15">
      <c r="A113" s="82"/>
      <c r="B113" s="82"/>
      <c r="C113" s="82"/>
      <c r="D113" s="82"/>
      <c r="I113" s="141"/>
    </row>
    <row r="114" spans="1:9" s="47" customFormat="1" ht="15">
      <c r="A114" s="82"/>
      <c r="B114" s="82"/>
      <c r="C114" s="82"/>
      <c r="D114" s="82"/>
      <c r="I114" s="141"/>
    </row>
    <row r="115" spans="1:9" s="47" customFormat="1" ht="15">
      <c r="A115" s="82"/>
      <c r="B115" s="82"/>
      <c r="C115" s="82"/>
      <c r="D115" s="82"/>
      <c r="I115" s="141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141"/>
    </row>
    <row r="146" spans="1:8" s="84" customFormat="1" ht="15">
      <c r="A146" s="85"/>
      <c r="B146" s="85"/>
      <c r="C146" s="85"/>
      <c r="D146" s="85"/>
      <c r="H146" s="141"/>
    </row>
    <row r="147" spans="1:8" s="84" customFormat="1" ht="15">
      <c r="A147" s="85"/>
      <c r="B147" s="85"/>
      <c r="C147" s="85"/>
      <c r="D147" s="85"/>
      <c r="H147" s="141"/>
    </row>
    <row r="148" spans="1:8" s="84" customFormat="1" ht="15">
      <c r="A148" s="85"/>
      <c r="B148" s="85"/>
      <c r="C148" s="85"/>
      <c r="D148" s="85"/>
      <c r="H148" s="141"/>
    </row>
    <row r="149" spans="1:8" s="84" customFormat="1" ht="15">
      <c r="A149" s="85"/>
      <c r="B149" s="383"/>
      <c r="C149" s="383"/>
      <c r="D149" s="383"/>
      <c r="E149" s="383"/>
      <c r="F149" s="383"/>
      <c r="H149" s="141"/>
    </row>
    <row r="150" spans="1:8" s="84" customFormat="1" ht="15.75">
      <c r="A150" s="86"/>
      <c r="B150" s="85"/>
      <c r="C150" s="85"/>
      <c r="D150" s="85"/>
      <c r="H150" s="141"/>
    </row>
    <row r="151" spans="1:8" s="84" customFormat="1" ht="15">
      <c r="A151" s="85"/>
      <c r="B151" s="383"/>
      <c r="C151" s="383"/>
      <c r="D151" s="383"/>
      <c r="E151" s="383"/>
      <c r="F151" s="383"/>
      <c r="H151" s="141"/>
    </row>
    <row r="152" spans="1:8" s="84" customFormat="1" ht="15">
      <c r="A152" s="85"/>
      <c r="B152" s="85"/>
      <c r="C152" s="85"/>
      <c r="D152" s="85"/>
      <c r="H152" s="141"/>
    </row>
    <row r="153" spans="1:8" s="84" customFormat="1" ht="15">
      <c r="A153" s="85"/>
      <c r="B153" s="85"/>
      <c r="C153" s="85"/>
      <c r="D153" s="85"/>
      <c r="H153" s="141"/>
    </row>
    <row r="154" spans="1:8" s="84" customFormat="1" ht="15">
      <c r="A154" s="85"/>
      <c r="B154" s="85"/>
      <c r="C154" s="85"/>
      <c r="D154" s="85"/>
      <c r="H154" s="141"/>
    </row>
    <row r="155" spans="1:8" s="84" customFormat="1" ht="15">
      <c r="A155" s="85"/>
      <c r="B155" s="85"/>
      <c r="C155" s="85"/>
      <c r="D155" s="85"/>
      <c r="H155" s="141"/>
    </row>
    <row r="156" spans="1:8" s="84" customFormat="1" ht="15">
      <c r="A156" s="85"/>
      <c r="B156" s="85"/>
      <c r="C156" s="85"/>
      <c r="D156" s="85"/>
      <c r="H156" s="141"/>
    </row>
    <row r="157" spans="1:8" s="84" customFormat="1" ht="15">
      <c r="A157" s="85"/>
      <c r="B157" s="85"/>
      <c r="C157" s="85"/>
      <c r="D157" s="85"/>
      <c r="H157" s="141"/>
    </row>
    <row r="158" spans="1:8" s="84" customFormat="1" ht="15">
      <c r="A158" s="85"/>
      <c r="B158" s="85"/>
      <c r="C158" s="85"/>
      <c r="D158" s="85"/>
      <c r="H158" s="141"/>
    </row>
    <row r="159" spans="1:8" s="84" customFormat="1" ht="15">
      <c r="A159" s="85"/>
      <c r="B159" s="85"/>
      <c r="C159" s="85"/>
      <c r="D159" s="85"/>
      <c r="H159" s="141"/>
    </row>
    <row r="160" spans="1:8" s="84" customFormat="1" ht="15">
      <c r="A160" s="85"/>
      <c r="B160" s="85"/>
      <c r="C160" s="85"/>
      <c r="D160" s="85"/>
      <c r="H160" s="141"/>
    </row>
    <row r="161" spans="1:8" s="84" customFormat="1" ht="15">
      <c r="A161" s="85"/>
      <c r="B161" s="85"/>
      <c r="C161" s="85"/>
      <c r="D161" s="85"/>
      <c r="H161" s="141"/>
    </row>
    <row r="162" spans="1:8" s="84" customFormat="1" ht="15">
      <c r="A162" s="85"/>
      <c r="B162" s="85"/>
      <c r="C162" s="85"/>
      <c r="D162" s="85"/>
      <c r="H162" s="141"/>
    </row>
    <row r="163" spans="1:8" s="84" customFormat="1" ht="15">
      <c r="A163" s="85"/>
      <c r="B163" s="85"/>
      <c r="C163" s="85"/>
      <c r="D163" s="85"/>
      <c r="H163" s="141"/>
    </row>
    <row r="164" spans="1:8" s="84" customFormat="1" ht="15">
      <c r="A164" s="85"/>
      <c r="B164" s="85"/>
      <c r="C164" s="85"/>
      <c r="D164" s="85"/>
      <c r="H164" s="141"/>
    </row>
    <row r="165" spans="1:8" s="84" customFormat="1" ht="15">
      <c r="A165" s="85"/>
      <c r="B165" s="85"/>
      <c r="C165" s="85"/>
      <c r="D165" s="85"/>
      <c r="H165" s="141"/>
    </row>
    <row r="166" spans="1:8" s="84" customFormat="1" ht="15">
      <c r="A166" s="85"/>
      <c r="B166" s="85"/>
      <c r="C166" s="85"/>
      <c r="D166" s="85"/>
      <c r="H166" s="141"/>
    </row>
    <row r="167" spans="1:8" s="84" customFormat="1" ht="15">
      <c r="A167" s="85"/>
      <c r="B167" s="85"/>
      <c r="C167" s="85"/>
      <c r="D167" s="85"/>
      <c r="H167" s="141"/>
    </row>
    <row r="168" spans="1:8" s="84" customFormat="1" ht="15">
      <c r="A168" s="85"/>
      <c r="B168" s="85"/>
      <c r="C168" s="85"/>
      <c r="D168" s="85"/>
      <c r="H168" s="141"/>
    </row>
    <row r="169" spans="1:8" s="84" customFormat="1" ht="15">
      <c r="A169" s="85"/>
      <c r="B169" s="85"/>
      <c r="C169" s="85"/>
      <c r="D169" s="85"/>
      <c r="H169" s="141"/>
    </row>
    <row r="170" spans="1:8" s="84" customFormat="1" ht="15">
      <c r="A170" s="85"/>
      <c r="B170" s="85"/>
      <c r="C170" s="85"/>
      <c r="D170" s="85"/>
      <c r="H170" s="141"/>
    </row>
    <row r="171" spans="1:8" s="84" customFormat="1" ht="15">
      <c r="A171" s="85"/>
      <c r="B171" s="85"/>
      <c r="C171" s="85"/>
      <c r="D171" s="85"/>
      <c r="H171" s="141"/>
    </row>
    <row r="172" spans="1:8" s="84" customFormat="1" ht="15">
      <c r="A172" s="85"/>
      <c r="B172" s="85"/>
      <c r="C172" s="85"/>
      <c r="D172" s="85"/>
      <c r="H172" s="141"/>
    </row>
    <row r="173" spans="1:8" s="84" customFormat="1" ht="15">
      <c r="A173" s="85"/>
      <c r="B173" s="85"/>
      <c r="C173" s="85"/>
      <c r="D173" s="85"/>
      <c r="H173" s="141"/>
    </row>
    <row r="174" spans="1:8" s="84" customFormat="1" ht="15">
      <c r="A174" s="85"/>
      <c r="B174" s="85"/>
      <c r="C174" s="85"/>
      <c r="D174" s="85"/>
      <c r="H174" s="141"/>
    </row>
    <row r="175" spans="1:8" s="84" customFormat="1" ht="15">
      <c r="A175" s="85"/>
      <c r="B175" s="85"/>
      <c r="C175" s="85"/>
      <c r="D175" s="85"/>
      <c r="H175" s="141"/>
    </row>
    <row r="176" spans="1:8" s="84" customFormat="1" ht="15">
      <c r="A176" s="85"/>
      <c r="B176" s="85"/>
      <c r="C176" s="85"/>
      <c r="D176" s="85"/>
      <c r="H176" s="141"/>
    </row>
    <row r="177" spans="1:8" s="84" customFormat="1" ht="15">
      <c r="A177" s="85"/>
      <c r="B177" s="85"/>
      <c r="C177" s="85"/>
      <c r="D177" s="85"/>
      <c r="H177" s="141"/>
    </row>
    <row r="178" spans="1:8" s="84" customFormat="1" ht="15">
      <c r="A178" s="85"/>
      <c r="B178" s="85"/>
      <c r="C178" s="85"/>
      <c r="D178" s="85"/>
      <c r="H178" s="141"/>
    </row>
    <row r="179" spans="1:8" s="84" customFormat="1" ht="15">
      <c r="A179" s="85"/>
      <c r="B179" s="85"/>
      <c r="C179" s="85"/>
      <c r="D179" s="85"/>
      <c r="H179" s="141"/>
    </row>
    <row r="180" spans="1:8" s="84" customFormat="1" ht="15">
      <c r="A180" s="85"/>
      <c r="B180" s="85"/>
      <c r="C180" s="85"/>
      <c r="D180" s="85"/>
      <c r="H180" s="141"/>
    </row>
    <row r="181" spans="1:8" s="84" customFormat="1" ht="15">
      <c r="A181" s="85"/>
      <c r="B181" s="85"/>
      <c r="C181" s="85"/>
      <c r="D181" s="85"/>
      <c r="H181" s="141"/>
    </row>
    <row r="182" spans="1:8" s="84" customFormat="1" ht="15">
      <c r="A182" s="85"/>
      <c r="B182" s="85"/>
      <c r="C182" s="85"/>
      <c r="D182" s="85"/>
      <c r="H182" s="141"/>
    </row>
    <row r="183" spans="1:8" s="84" customFormat="1" ht="15">
      <c r="A183" s="85"/>
      <c r="B183" s="85"/>
      <c r="C183" s="85"/>
      <c r="D183" s="85"/>
      <c r="H183" s="141"/>
    </row>
    <row r="184" spans="1:8" s="84" customFormat="1" ht="15">
      <c r="A184" s="85"/>
      <c r="B184" s="85"/>
      <c r="C184" s="85"/>
      <c r="D184" s="85"/>
      <c r="H184" s="141"/>
    </row>
    <row r="185" spans="1:8" s="84" customFormat="1" ht="15">
      <c r="A185" s="85"/>
      <c r="B185" s="85"/>
      <c r="C185" s="85"/>
      <c r="D185" s="85"/>
      <c r="H185" s="141"/>
    </row>
    <row r="186" spans="1:8" s="84" customFormat="1" ht="15">
      <c r="A186" s="85"/>
      <c r="B186" s="85"/>
      <c r="C186" s="85"/>
      <c r="D186" s="85"/>
      <c r="H186" s="141"/>
    </row>
    <row r="187" spans="1:8" s="84" customFormat="1" ht="15">
      <c r="A187" s="85"/>
      <c r="B187" s="85"/>
      <c r="C187" s="85"/>
      <c r="D187" s="85"/>
      <c r="H187" s="141"/>
    </row>
    <row r="188" spans="1:8" s="84" customFormat="1" ht="15">
      <c r="A188" s="85"/>
      <c r="B188" s="85"/>
      <c r="C188" s="85"/>
      <c r="D188" s="85"/>
      <c r="H188" s="141"/>
    </row>
    <row r="189" spans="1:8" s="84" customFormat="1" ht="15">
      <c r="A189" s="85"/>
      <c r="B189" s="85"/>
      <c r="C189" s="85"/>
      <c r="D189" s="85"/>
      <c r="H189" s="141"/>
    </row>
    <row r="190" spans="1:8" s="84" customFormat="1" ht="15">
      <c r="A190" s="85"/>
      <c r="B190" s="85"/>
      <c r="C190" s="85"/>
      <c r="D190" s="85"/>
      <c r="H190" s="141"/>
    </row>
    <row r="191" spans="1:8" s="84" customFormat="1" ht="15">
      <c r="A191" s="85"/>
      <c r="B191" s="85"/>
      <c r="C191" s="85"/>
      <c r="D191" s="85"/>
      <c r="H191" s="141"/>
    </row>
    <row r="192" spans="1:8" s="56" customFormat="1" ht="15">
      <c r="A192" s="87"/>
      <c r="B192" s="87"/>
      <c r="C192" s="87"/>
      <c r="D192" s="87"/>
      <c r="H192" s="124"/>
    </row>
    <row r="193" spans="1:8" s="56" customFormat="1" ht="15">
      <c r="A193" s="87"/>
      <c r="B193" s="87"/>
      <c r="C193" s="87"/>
      <c r="D193" s="87"/>
      <c r="H193" s="124"/>
    </row>
    <row r="194" spans="1:8" s="56" customFormat="1" ht="15">
      <c r="A194" s="87"/>
      <c r="B194" s="87"/>
      <c r="C194" s="87"/>
      <c r="D194" s="87"/>
      <c r="H194" s="124"/>
    </row>
    <row r="195" spans="1:8" s="56" customFormat="1" ht="15">
      <c r="A195" s="87"/>
      <c r="B195" s="87"/>
      <c r="C195" s="87"/>
      <c r="D195" s="87"/>
      <c r="H195" s="124"/>
    </row>
    <row r="196" spans="1:8" s="56" customFormat="1" ht="15">
      <c r="A196" s="87"/>
      <c r="B196" s="87"/>
      <c r="C196" s="87"/>
      <c r="D196" s="87"/>
      <c r="H196" s="124"/>
    </row>
    <row r="197" spans="1:8" s="56" customFormat="1" ht="15">
      <c r="A197" s="87"/>
      <c r="B197" s="87"/>
      <c r="C197" s="87"/>
      <c r="D197" s="87"/>
      <c r="H197" s="124"/>
    </row>
    <row r="198" spans="1:8" s="56" customFormat="1" ht="15">
      <c r="A198" s="87"/>
      <c r="B198" s="87"/>
      <c r="C198" s="87"/>
      <c r="D198" s="87"/>
      <c r="H198" s="124"/>
    </row>
    <row r="199" spans="1:8" s="56" customFormat="1" ht="15">
      <c r="A199" s="87"/>
      <c r="B199" s="87"/>
      <c r="C199" s="87"/>
      <c r="D199" s="87"/>
      <c r="H199" s="124"/>
    </row>
    <row r="200" spans="1:8" s="56" customFormat="1" ht="15">
      <c r="A200" s="87"/>
      <c r="B200" s="87"/>
      <c r="C200" s="87"/>
      <c r="D200" s="87"/>
      <c r="H200" s="124"/>
    </row>
    <row r="201" spans="1:8" s="56" customFormat="1" ht="15">
      <c r="A201" s="87"/>
      <c r="B201" s="87"/>
      <c r="C201" s="87"/>
      <c r="D201" s="87"/>
      <c r="H201" s="124"/>
    </row>
    <row r="202" spans="1:8" s="56" customFormat="1" ht="15">
      <c r="A202" s="87"/>
      <c r="B202" s="87"/>
      <c r="C202" s="87"/>
      <c r="D202" s="87"/>
      <c r="H202" s="124"/>
    </row>
    <row r="203" spans="1:8" s="56" customFormat="1" ht="15">
      <c r="A203" s="87"/>
      <c r="B203" s="87"/>
      <c r="C203" s="87"/>
      <c r="D203" s="87"/>
      <c r="H203" s="124"/>
    </row>
    <row r="204" spans="1:8" s="56" customFormat="1" ht="15">
      <c r="A204" s="87"/>
      <c r="B204" s="87"/>
      <c r="C204" s="87"/>
      <c r="D204" s="87"/>
      <c r="H204" s="124"/>
    </row>
    <row r="205" spans="1:8" s="56" customFormat="1" ht="15">
      <c r="A205" s="87"/>
      <c r="B205" s="87"/>
      <c r="C205" s="87"/>
      <c r="D205" s="87"/>
      <c r="H205" s="124"/>
    </row>
    <row r="206" spans="1:8" s="56" customFormat="1" ht="15">
      <c r="A206" s="87"/>
      <c r="B206" s="87"/>
      <c r="C206" s="87"/>
      <c r="D206" s="87"/>
      <c r="H206" s="124"/>
    </row>
    <row r="207" spans="1:8" s="56" customFormat="1" ht="15">
      <c r="A207" s="87"/>
      <c r="B207" s="87"/>
      <c r="C207" s="87"/>
      <c r="D207" s="87"/>
      <c r="H207" s="124"/>
    </row>
    <row r="208" spans="1:8" s="56" customFormat="1" ht="15">
      <c r="A208" s="87"/>
      <c r="B208" s="87"/>
      <c r="C208" s="87"/>
      <c r="D208" s="87"/>
      <c r="H208" s="124"/>
    </row>
    <row r="209" spans="1:8" s="56" customFormat="1" ht="15">
      <c r="A209" s="87"/>
      <c r="B209" s="87"/>
      <c r="C209" s="87"/>
      <c r="D209" s="87"/>
      <c r="H209" s="124"/>
    </row>
    <row r="210" spans="1:8" s="56" customFormat="1" ht="15">
      <c r="A210" s="87"/>
      <c r="B210" s="87"/>
      <c r="C210" s="87"/>
      <c r="D210" s="87"/>
      <c r="H210" s="124"/>
    </row>
    <row r="211" spans="1:8" s="56" customFormat="1" ht="15">
      <c r="A211" s="87"/>
      <c r="B211" s="87"/>
      <c r="C211" s="87"/>
      <c r="D211" s="87"/>
      <c r="H211" s="124"/>
    </row>
    <row r="212" spans="1:8" s="56" customFormat="1" ht="15">
      <c r="A212" s="87"/>
      <c r="B212" s="87"/>
      <c r="C212" s="87"/>
      <c r="D212" s="87"/>
      <c r="H212" s="124"/>
    </row>
    <row r="213" spans="1:8" s="56" customFormat="1" ht="15">
      <c r="A213" s="87"/>
      <c r="B213" s="87"/>
      <c r="C213" s="87"/>
      <c r="D213" s="87"/>
      <c r="H213" s="124"/>
    </row>
    <row r="214" spans="1:8" s="56" customFormat="1" ht="15">
      <c r="A214" s="87"/>
      <c r="B214" s="87"/>
      <c r="C214" s="87"/>
      <c r="D214" s="87"/>
      <c r="H214" s="124"/>
    </row>
    <row r="215" spans="1:8" s="56" customFormat="1" ht="15">
      <c r="A215" s="87"/>
      <c r="B215" s="87"/>
      <c r="C215" s="87"/>
      <c r="D215" s="87"/>
      <c r="H215" s="124"/>
    </row>
    <row r="216" spans="1:8" s="56" customFormat="1" ht="15">
      <c r="A216" s="87"/>
      <c r="B216" s="87"/>
      <c r="C216" s="87"/>
      <c r="D216" s="87"/>
      <c r="H216" s="124"/>
    </row>
    <row r="217" spans="1:8" s="56" customFormat="1" ht="15">
      <c r="A217" s="87"/>
      <c r="B217" s="87"/>
      <c r="C217" s="87"/>
      <c r="D217" s="87"/>
      <c r="H217" s="124"/>
    </row>
    <row r="218" spans="1:8" s="56" customFormat="1" ht="15">
      <c r="A218" s="87"/>
      <c r="B218" s="87"/>
      <c r="C218" s="87"/>
      <c r="D218" s="87"/>
      <c r="H218" s="124"/>
    </row>
    <row r="219" spans="1:8" s="56" customFormat="1" ht="15">
      <c r="A219" s="87"/>
      <c r="B219" s="87"/>
      <c r="C219" s="87"/>
      <c r="D219" s="87"/>
      <c r="H219" s="124"/>
    </row>
    <row r="220" spans="1:8" s="56" customFormat="1" ht="15">
      <c r="A220" s="87"/>
      <c r="B220" s="87"/>
      <c r="C220" s="87"/>
      <c r="D220" s="87"/>
      <c r="H220" s="124"/>
    </row>
    <row r="221" spans="1:8" s="56" customFormat="1" ht="15">
      <c r="A221" s="87"/>
      <c r="B221" s="87"/>
      <c r="C221" s="87"/>
      <c r="D221" s="87"/>
      <c r="H221" s="124"/>
    </row>
    <row r="222" spans="1:8" s="56" customFormat="1" ht="15">
      <c r="A222" s="87"/>
      <c r="B222" s="87"/>
      <c r="C222" s="87"/>
      <c r="D222" s="87"/>
      <c r="H222" s="124"/>
    </row>
    <row r="223" spans="1:8" s="56" customFormat="1" ht="15">
      <c r="A223" s="87"/>
      <c r="B223" s="87"/>
      <c r="C223" s="87"/>
      <c r="D223" s="87"/>
      <c r="H223" s="124"/>
    </row>
    <row r="224" spans="1:8" s="56" customFormat="1" ht="15">
      <c r="A224" s="87"/>
      <c r="B224" s="87"/>
      <c r="C224" s="87"/>
      <c r="D224" s="87"/>
      <c r="H224" s="124"/>
    </row>
    <row r="225" spans="1:8" s="56" customFormat="1" ht="15">
      <c r="A225" s="87"/>
      <c r="B225" s="87"/>
      <c r="C225" s="87"/>
      <c r="D225" s="87"/>
      <c r="H225" s="124"/>
    </row>
    <row r="226" spans="1:8" s="56" customFormat="1" ht="15">
      <c r="A226" s="87"/>
      <c r="B226" s="87"/>
      <c r="C226" s="87"/>
      <c r="D226" s="87"/>
      <c r="H226" s="124"/>
    </row>
    <row r="227" spans="1:8" s="56" customFormat="1" ht="15">
      <c r="A227" s="87"/>
      <c r="B227" s="87"/>
      <c r="C227" s="87"/>
      <c r="D227" s="87"/>
      <c r="H227" s="124"/>
    </row>
    <row r="228" spans="1:8" s="56" customFormat="1" ht="0.75" customHeight="1">
      <c r="A228" s="87"/>
      <c r="B228" s="87"/>
      <c r="C228" s="87"/>
      <c r="D228" s="87"/>
      <c r="H228" s="124"/>
    </row>
    <row r="229" spans="1:8" s="56" customFormat="1" ht="15">
      <c r="A229" s="87"/>
      <c r="B229" s="87"/>
      <c r="C229" s="87"/>
      <c r="D229" s="87"/>
      <c r="H229" s="124"/>
    </row>
    <row r="230" spans="1:8" s="56" customFormat="1" ht="15">
      <c r="A230" s="87"/>
      <c r="B230" s="87"/>
      <c r="C230" s="87"/>
      <c r="D230" s="87"/>
      <c r="H230" s="124"/>
    </row>
    <row r="231" spans="1:8" s="56" customFormat="1" ht="15">
      <c r="A231" s="87"/>
      <c r="B231" s="87"/>
      <c r="C231" s="87"/>
      <c r="D231" s="87"/>
      <c r="H231" s="124"/>
    </row>
    <row r="232" spans="1:8" s="56" customFormat="1" ht="15">
      <c r="A232" s="87"/>
      <c r="B232" s="87"/>
      <c r="C232" s="87"/>
      <c r="D232" s="87"/>
      <c r="H232" s="124"/>
    </row>
    <row r="233" spans="1:8" s="56" customFormat="1" ht="15">
      <c r="A233" s="87"/>
      <c r="B233" s="87"/>
      <c r="C233" s="87"/>
      <c r="D233" s="87"/>
      <c r="H233" s="124"/>
    </row>
    <row r="234" spans="1:8" s="56" customFormat="1" ht="15">
      <c r="A234" s="87"/>
      <c r="B234" s="87"/>
      <c r="C234" s="87"/>
      <c r="D234" s="87"/>
      <c r="H234" s="124"/>
    </row>
    <row r="235" spans="1:8" s="56" customFormat="1" ht="15">
      <c r="A235" s="87"/>
      <c r="B235" s="87"/>
      <c r="C235" s="87"/>
      <c r="D235" s="87"/>
      <c r="H235" s="124"/>
    </row>
    <row r="236" spans="1:8" s="56" customFormat="1" ht="15">
      <c r="A236" s="87"/>
      <c r="B236" s="87"/>
      <c r="C236" s="87"/>
      <c r="D236" s="87"/>
      <c r="H236" s="124"/>
    </row>
    <row r="237" spans="1:8" s="56" customFormat="1" ht="15">
      <c r="A237" s="87"/>
      <c r="B237" s="87"/>
      <c r="C237" s="87"/>
      <c r="D237" s="87"/>
      <c r="H237" s="124"/>
    </row>
    <row r="238" spans="1:8" s="56" customFormat="1" ht="15">
      <c r="A238" s="87"/>
      <c r="B238" s="87"/>
      <c r="C238" s="87"/>
      <c r="D238" s="87"/>
      <c r="H238" s="124"/>
    </row>
    <row r="239" spans="1:8" s="56" customFormat="1" ht="15">
      <c r="A239" s="87"/>
      <c r="B239" s="87"/>
      <c r="C239" s="87"/>
      <c r="D239" s="87"/>
      <c r="H239" s="124"/>
    </row>
    <row r="240" spans="1:8" s="56" customFormat="1" ht="15">
      <c r="A240" s="87"/>
      <c r="B240" s="87"/>
      <c r="C240" s="87"/>
      <c r="D240" s="87"/>
      <c r="H240" s="124"/>
    </row>
    <row r="241" spans="1:8" s="56" customFormat="1" ht="15">
      <c r="A241" s="87"/>
      <c r="B241" s="87"/>
      <c r="C241" s="87"/>
      <c r="D241" s="87"/>
      <c r="H241" s="124"/>
    </row>
    <row r="242" spans="1:8" s="56" customFormat="1" ht="15">
      <c r="A242" s="87"/>
      <c r="B242" s="87"/>
      <c r="C242" s="87"/>
      <c r="D242" s="87"/>
      <c r="H242" s="124"/>
    </row>
    <row r="243" spans="1:8" s="56" customFormat="1" ht="15">
      <c r="A243" s="87"/>
      <c r="B243" s="87"/>
      <c r="C243" s="87"/>
      <c r="D243" s="87"/>
      <c r="H243" s="124"/>
    </row>
    <row r="244" spans="1:8" s="56" customFormat="1" ht="15">
      <c r="A244" s="87"/>
      <c r="B244" s="87"/>
      <c r="C244" s="87"/>
      <c r="D244" s="87"/>
      <c r="H244" s="124"/>
    </row>
    <row r="245" spans="1:8" s="56" customFormat="1" ht="15">
      <c r="A245" s="87"/>
      <c r="B245" s="87"/>
      <c r="C245" s="87"/>
      <c r="D245" s="87"/>
      <c r="H245" s="124"/>
    </row>
    <row r="246" spans="1:8" s="56" customFormat="1" ht="15">
      <c r="A246" s="87"/>
      <c r="B246" s="87"/>
      <c r="C246" s="87"/>
      <c r="D246" s="87"/>
      <c r="H246" s="124"/>
    </row>
    <row r="247" spans="1:8" s="56" customFormat="1" ht="15">
      <c r="A247" s="87"/>
      <c r="B247" s="87"/>
      <c r="C247" s="87"/>
      <c r="D247" s="87"/>
      <c r="H247" s="124"/>
    </row>
    <row r="248" spans="1:8" s="56" customFormat="1" ht="15">
      <c r="A248" s="87"/>
      <c r="B248" s="87"/>
      <c r="C248" s="87"/>
      <c r="D248" s="87"/>
      <c r="H248" s="124"/>
    </row>
    <row r="249" spans="1:8" s="56" customFormat="1" ht="15">
      <c r="A249" s="87"/>
      <c r="B249" s="87"/>
      <c r="C249" s="87"/>
      <c r="D249" s="87"/>
      <c r="H249" s="124"/>
    </row>
    <row r="250" spans="1:8" s="56" customFormat="1" ht="15">
      <c r="A250" s="87"/>
      <c r="B250" s="87"/>
      <c r="C250" s="87"/>
      <c r="D250" s="87"/>
      <c r="H250" s="124"/>
    </row>
    <row r="251" spans="1:8" s="56" customFormat="1" ht="15">
      <c r="A251" s="87"/>
      <c r="B251" s="87"/>
      <c r="C251" s="87"/>
      <c r="D251" s="87"/>
      <c r="H251" s="124"/>
    </row>
    <row r="252" spans="1:8" s="56" customFormat="1" ht="15">
      <c r="A252" s="87"/>
      <c r="B252" s="87"/>
      <c r="C252" s="87"/>
      <c r="D252" s="87"/>
      <c r="H252" s="124"/>
    </row>
    <row r="253" spans="1:8" s="56" customFormat="1" ht="15">
      <c r="A253" s="87"/>
      <c r="B253" s="87"/>
      <c r="C253" s="87"/>
      <c r="D253" s="87"/>
      <c r="H253" s="124"/>
    </row>
    <row r="254" spans="1:8" s="56" customFormat="1" ht="15">
      <c r="A254" s="87"/>
      <c r="B254" s="87"/>
      <c r="C254" s="87"/>
      <c r="D254" s="87"/>
      <c r="H254" s="124"/>
    </row>
    <row r="255" spans="1:8" s="56" customFormat="1" ht="15">
      <c r="A255" s="87"/>
      <c r="B255" s="87"/>
      <c r="C255" s="87"/>
      <c r="D255" s="87"/>
      <c r="H255" s="124"/>
    </row>
    <row r="256" spans="1:8" s="56" customFormat="1" ht="15">
      <c r="A256" s="87"/>
      <c r="B256" s="87"/>
      <c r="C256" s="87"/>
      <c r="D256" s="87"/>
      <c r="H256" s="124"/>
    </row>
    <row r="257" spans="1:8" s="56" customFormat="1" ht="15">
      <c r="A257" s="87"/>
      <c r="B257" s="87"/>
      <c r="C257" s="87"/>
      <c r="D257" s="87"/>
      <c r="H257" s="124"/>
    </row>
    <row r="258" spans="1:8" s="56" customFormat="1" ht="15">
      <c r="A258" s="87"/>
      <c r="B258" s="87"/>
      <c r="C258" s="87"/>
      <c r="D258" s="87"/>
      <c r="H258" s="124"/>
    </row>
    <row r="259" spans="1:8" s="56" customFormat="1" ht="15">
      <c r="A259" s="87"/>
      <c r="B259" s="87"/>
      <c r="C259" s="87"/>
      <c r="D259" s="87"/>
      <c r="H259" s="124"/>
    </row>
    <row r="260" spans="1:8" s="56" customFormat="1" ht="15">
      <c r="A260" s="87"/>
      <c r="B260" s="87"/>
      <c r="C260" s="87"/>
      <c r="D260" s="87"/>
      <c r="H260" s="124"/>
    </row>
    <row r="261" spans="1:8" s="56" customFormat="1" ht="15">
      <c r="A261" s="87"/>
      <c r="B261" s="87"/>
      <c r="C261" s="87"/>
      <c r="D261" s="87"/>
      <c r="H261" s="124"/>
    </row>
    <row r="262" spans="1:8" s="56" customFormat="1" ht="15">
      <c r="A262" s="87"/>
      <c r="B262" s="87"/>
      <c r="C262" s="87"/>
      <c r="D262" s="87"/>
      <c r="H262" s="124"/>
    </row>
    <row r="263" spans="1:8" s="56" customFormat="1" ht="15">
      <c r="A263" s="87"/>
      <c r="B263" s="87"/>
      <c r="C263" s="87"/>
      <c r="D263" s="87"/>
      <c r="H263" s="124"/>
    </row>
    <row r="264" spans="1:8" s="56" customFormat="1" ht="15">
      <c r="A264" s="87"/>
      <c r="B264" s="87"/>
      <c r="C264" s="87"/>
      <c r="D264" s="87"/>
      <c r="H264" s="124"/>
    </row>
    <row r="265" spans="1:8" s="56" customFormat="1" ht="15">
      <c r="A265" s="87"/>
      <c r="B265" s="87"/>
      <c r="C265" s="87"/>
      <c r="D265" s="87"/>
      <c r="H265" s="124"/>
    </row>
    <row r="266" s="56" customFormat="1" ht="15">
      <c r="H266" s="124"/>
    </row>
    <row r="267" s="56" customFormat="1" ht="15">
      <c r="H267" s="124"/>
    </row>
    <row r="268" s="56" customFormat="1" ht="15">
      <c r="H268" s="124"/>
    </row>
    <row r="269" s="56" customFormat="1" ht="15">
      <c r="H269" s="124"/>
    </row>
    <row r="270" s="56" customFormat="1" ht="15">
      <c r="H270" s="124"/>
    </row>
    <row r="271" s="56" customFormat="1" ht="15">
      <c r="H271" s="124"/>
    </row>
    <row r="272" s="56" customFormat="1" ht="15">
      <c r="H272" s="124"/>
    </row>
    <row r="273" s="56" customFormat="1" ht="15">
      <c r="H273" s="124"/>
    </row>
    <row r="274" s="56" customFormat="1" ht="15">
      <c r="H274" s="124"/>
    </row>
    <row r="275" s="56" customFormat="1" ht="15">
      <c r="H275" s="124"/>
    </row>
    <row r="276" s="56" customFormat="1" ht="15">
      <c r="H276" s="124"/>
    </row>
    <row r="277" s="56" customFormat="1" ht="15">
      <c r="H277" s="124"/>
    </row>
    <row r="278" s="56" customFormat="1" ht="15">
      <c r="H278" s="124"/>
    </row>
    <row r="279" s="56" customFormat="1" ht="15">
      <c r="H279" s="124"/>
    </row>
    <row r="280" s="56" customFormat="1" ht="15">
      <c r="H280" s="124"/>
    </row>
    <row r="281" s="56" customFormat="1" ht="15">
      <c r="H281" s="124"/>
    </row>
    <row r="282" s="56" customFormat="1" ht="15">
      <c r="H282" s="124"/>
    </row>
    <row r="283" s="56" customFormat="1" ht="15">
      <c r="H283" s="124"/>
    </row>
    <row r="284" s="56" customFormat="1" ht="15">
      <c r="H284" s="124"/>
    </row>
    <row r="285" s="56" customFormat="1" ht="15">
      <c r="H285" s="124"/>
    </row>
    <row r="286" s="56" customFormat="1" ht="15">
      <c r="H286" s="124"/>
    </row>
    <row r="287" s="56" customFormat="1" ht="15">
      <c r="H287" s="124"/>
    </row>
    <row r="288" s="56" customFormat="1" ht="15">
      <c r="H288" s="124"/>
    </row>
    <row r="289" s="56" customFormat="1" ht="15">
      <c r="H289" s="124"/>
    </row>
    <row r="290" s="56" customFormat="1" ht="15">
      <c r="H290" s="124"/>
    </row>
    <row r="291" s="56" customFormat="1" ht="15">
      <c r="H291" s="124"/>
    </row>
    <row r="292" s="56" customFormat="1" ht="15">
      <c r="H292" s="124"/>
    </row>
    <row r="293" s="56" customFormat="1" ht="15">
      <c r="H293" s="124"/>
    </row>
    <row r="294" s="56" customFormat="1" ht="15">
      <c r="H294" s="124"/>
    </row>
    <row r="295" s="56" customFormat="1" ht="15">
      <c r="H295" s="124"/>
    </row>
    <row r="296" s="56" customFormat="1" ht="15">
      <c r="H296" s="124"/>
    </row>
    <row r="297" s="56" customFormat="1" ht="15">
      <c r="H297" s="124"/>
    </row>
    <row r="298" s="56" customFormat="1" ht="15">
      <c r="H298" s="124"/>
    </row>
    <row r="299" s="56" customFormat="1" ht="15">
      <c r="H299" s="124"/>
    </row>
    <row r="300" s="56" customFormat="1" ht="15">
      <c r="H300" s="124"/>
    </row>
    <row r="301" s="56" customFormat="1" ht="15">
      <c r="H301" s="124"/>
    </row>
    <row r="302" s="56" customFormat="1" ht="15">
      <c r="H302" s="124"/>
    </row>
    <row r="303" s="56" customFormat="1" ht="15">
      <c r="H303" s="124"/>
    </row>
    <row r="304" s="56" customFormat="1" ht="15">
      <c r="H304" s="124"/>
    </row>
    <row r="305" s="56" customFormat="1" ht="15">
      <c r="H305" s="124"/>
    </row>
    <row r="306" s="56" customFormat="1" ht="15">
      <c r="H306" s="124"/>
    </row>
    <row r="307" s="56" customFormat="1" ht="15">
      <c r="H307" s="124"/>
    </row>
    <row r="308" s="56" customFormat="1" ht="15">
      <c r="H308" s="124"/>
    </row>
    <row r="309" s="56" customFormat="1" ht="15">
      <c r="H309" s="124"/>
    </row>
    <row r="310" s="56" customFormat="1" ht="15">
      <c r="H310" s="124"/>
    </row>
    <row r="311" s="56" customFormat="1" ht="15">
      <c r="H311" s="124"/>
    </row>
    <row r="312" s="56" customFormat="1" ht="15">
      <c r="H312" s="124"/>
    </row>
    <row r="313" s="56" customFormat="1" ht="15">
      <c r="H313" s="124"/>
    </row>
    <row r="314" s="56" customFormat="1" ht="15">
      <c r="H314" s="124"/>
    </row>
    <row r="315" s="56" customFormat="1" ht="15">
      <c r="H315" s="124"/>
    </row>
    <row r="316" s="56" customFormat="1" ht="15">
      <c r="H316" s="124"/>
    </row>
    <row r="317" s="56" customFormat="1" ht="15">
      <c r="H317" s="124"/>
    </row>
    <row r="318" s="56" customFormat="1" ht="15">
      <c r="H318" s="124"/>
    </row>
    <row r="319" s="56" customFormat="1" ht="15">
      <c r="H319" s="124"/>
    </row>
    <row r="320" s="56" customFormat="1" ht="15">
      <c r="H320" s="124"/>
    </row>
    <row r="321" s="56" customFormat="1" ht="15">
      <c r="H321" s="124"/>
    </row>
    <row r="322" s="56" customFormat="1" ht="15">
      <c r="H322" s="124"/>
    </row>
    <row r="323" s="56" customFormat="1" ht="15">
      <c r="H323" s="124"/>
    </row>
    <row r="324" s="56" customFormat="1" ht="15">
      <c r="H324" s="124"/>
    </row>
    <row r="325" s="56" customFormat="1" ht="15">
      <c r="H325" s="124"/>
    </row>
    <row r="326" s="56" customFormat="1" ht="15">
      <c r="H326" s="124"/>
    </row>
    <row r="327" s="56" customFormat="1" ht="15">
      <c r="H327" s="124"/>
    </row>
    <row r="328" s="56" customFormat="1" ht="15">
      <c r="H328" s="124"/>
    </row>
    <row r="329" s="56" customFormat="1" ht="15">
      <c r="H329" s="124"/>
    </row>
    <row r="330" s="56" customFormat="1" ht="15">
      <c r="H330" s="124"/>
    </row>
    <row r="331" s="56" customFormat="1" ht="15">
      <c r="H331" s="124"/>
    </row>
    <row r="332" s="56" customFormat="1" ht="15">
      <c r="H332" s="124"/>
    </row>
    <row r="333" s="56" customFormat="1" ht="15">
      <c r="H333" s="124"/>
    </row>
    <row r="334" s="56" customFormat="1" ht="15">
      <c r="H334" s="124"/>
    </row>
    <row r="335" s="56" customFormat="1" ht="15">
      <c r="H335" s="124"/>
    </row>
    <row r="336" s="56" customFormat="1" ht="15">
      <c r="H336" s="124"/>
    </row>
    <row r="337" s="56" customFormat="1" ht="15">
      <c r="H337" s="124"/>
    </row>
    <row r="338" s="56" customFormat="1" ht="15">
      <c r="H338" s="124"/>
    </row>
    <row r="339" s="56" customFormat="1" ht="15">
      <c r="H339" s="124"/>
    </row>
    <row r="340" s="56" customFormat="1" ht="15">
      <c r="H340" s="124"/>
    </row>
    <row r="341" s="56" customFormat="1" ht="15">
      <c r="H341" s="124"/>
    </row>
    <row r="342" s="56" customFormat="1" ht="15">
      <c r="H342" s="124"/>
    </row>
    <row r="343" s="56" customFormat="1" ht="15">
      <c r="H343" s="124"/>
    </row>
    <row r="344" s="56" customFormat="1" ht="15">
      <c r="H344" s="124"/>
    </row>
    <row r="345" s="56" customFormat="1" ht="15">
      <c r="H345" s="124"/>
    </row>
    <row r="346" s="56" customFormat="1" ht="15">
      <c r="H346" s="124"/>
    </row>
    <row r="347" s="56" customFormat="1" ht="15">
      <c r="H347" s="124"/>
    </row>
    <row r="348" s="56" customFormat="1" ht="15">
      <c r="H348" s="124"/>
    </row>
    <row r="349" s="56" customFormat="1" ht="15">
      <c r="H349" s="124"/>
    </row>
    <row r="350" s="56" customFormat="1" ht="15">
      <c r="H350" s="124"/>
    </row>
    <row r="351" s="56" customFormat="1" ht="15">
      <c r="H351" s="124"/>
    </row>
    <row r="352" s="56" customFormat="1" ht="15">
      <c r="H352" s="124"/>
    </row>
    <row r="353" s="56" customFormat="1" ht="15">
      <c r="H353" s="124"/>
    </row>
    <row r="354" s="56" customFormat="1" ht="15">
      <c r="H354" s="124"/>
    </row>
    <row r="355" s="56" customFormat="1" ht="15">
      <c r="H355" s="124"/>
    </row>
    <row r="356" s="56" customFormat="1" ht="15">
      <c r="H356" s="124"/>
    </row>
    <row r="357" s="56" customFormat="1" ht="15">
      <c r="H357" s="124"/>
    </row>
    <row r="358" s="56" customFormat="1" ht="15">
      <c r="H358" s="124"/>
    </row>
    <row r="359" s="56" customFormat="1" ht="15">
      <c r="H359" s="124"/>
    </row>
    <row r="360" s="56" customFormat="1" ht="15">
      <c r="H360" s="124"/>
    </row>
    <row r="361" s="56" customFormat="1" ht="15">
      <c r="H361" s="124"/>
    </row>
    <row r="362" s="56" customFormat="1" ht="15">
      <c r="H362" s="124"/>
    </row>
    <row r="363" s="56" customFormat="1" ht="15">
      <c r="H363" s="124"/>
    </row>
    <row r="364" s="56" customFormat="1" ht="15">
      <c r="H364" s="124"/>
    </row>
    <row r="365" s="56" customFormat="1" ht="15">
      <c r="H365" s="124"/>
    </row>
    <row r="366" s="56" customFormat="1" ht="15">
      <c r="H366" s="124"/>
    </row>
    <row r="367" s="56" customFormat="1" ht="15">
      <c r="H367" s="124"/>
    </row>
    <row r="368" s="56" customFormat="1" ht="15">
      <c r="H368" s="124"/>
    </row>
    <row r="369" s="56" customFormat="1" ht="15">
      <c r="H369" s="124"/>
    </row>
    <row r="370" s="56" customFormat="1" ht="15">
      <c r="H370" s="124"/>
    </row>
    <row r="371" s="56" customFormat="1" ht="15">
      <c r="H371" s="124"/>
    </row>
    <row r="372" s="56" customFormat="1" ht="15">
      <c r="H372" s="124"/>
    </row>
    <row r="373" s="56" customFormat="1" ht="15">
      <c r="H373" s="124"/>
    </row>
    <row r="374" s="56" customFormat="1" ht="15">
      <c r="H374" s="124"/>
    </row>
    <row r="375" s="56" customFormat="1" ht="15">
      <c r="H375" s="124"/>
    </row>
    <row r="376" s="56" customFormat="1" ht="15">
      <c r="H376" s="124"/>
    </row>
    <row r="377" s="56" customFormat="1" ht="15">
      <c r="H377" s="124"/>
    </row>
    <row r="378" s="56" customFormat="1" ht="15">
      <c r="H378" s="124"/>
    </row>
    <row r="379" s="56" customFormat="1" ht="15">
      <c r="H379" s="124"/>
    </row>
    <row r="380" s="56" customFormat="1" ht="15">
      <c r="H380" s="124"/>
    </row>
    <row r="381" s="56" customFormat="1" ht="15">
      <c r="H381" s="124"/>
    </row>
    <row r="382" s="56" customFormat="1" ht="15">
      <c r="H382" s="124"/>
    </row>
    <row r="383" s="56" customFormat="1" ht="15">
      <c r="H383" s="124"/>
    </row>
    <row r="384" s="56" customFormat="1" ht="15">
      <c r="H384" s="124"/>
    </row>
    <row r="385" s="56" customFormat="1" ht="15">
      <c r="H385" s="124"/>
    </row>
    <row r="386" s="56" customFormat="1" ht="15">
      <c r="H386" s="124"/>
    </row>
    <row r="387" s="56" customFormat="1" ht="15">
      <c r="H387" s="124"/>
    </row>
    <row r="388" s="56" customFormat="1" ht="15">
      <c r="H388" s="124"/>
    </row>
    <row r="389" s="56" customFormat="1" ht="15">
      <c r="H389" s="124"/>
    </row>
    <row r="390" s="56" customFormat="1" ht="15">
      <c r="H390" s="124"/>
    </row>
  </sheetData>
  <sheetProtection/>
  <mergeCells count="10">
    <mergeCell ref="B151:F151"/>
    <mergeCell ref="A2:N2"/>
    <mergeCell ref="A1:N1"/>
    <mergeCell ref="A4:A5"/>
    <mergeCell ref="B4:B5"/>
    <mergeCell ref="E4:H4"/>
    <mergeCell ref="I4:K4"/>
    <mergeCell ref="B149:F149"/>
    <mergeCell ref="C4:C5"/>
    <mergeCell ref="D4:D5"/>
  </mergeCells>
  <printOptions horizontalCentered="1"/>
  <pageMargins left="0.31496062992125984" right="0" top="0" bottom="0" header="0" footer="0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6" sqref="G56"/>
    </sheetView>
  </sheetViews>
  <sheetFormatPr defaultColWidth="9.00390625" defaultRowHeight="12.75"/>
  <cols>
    <col min="1" max="1" width="34.75390625" style="52" customWidth="1"/>
    <col min="2" max="2" width="12.00390625" style="52" customWidth="1"/>
    <col min="3" max="3" width="11.25390625" style="52" customWidth="1"/>
    <col min="4" max="4" width="11.75390625" style="52" customWidth="1"/>
    <col min="5" max="5" width="11.25390625" style="52" customWidth="1"/>
    <col min="6" max="6" width="12.00390625" style="52" customWidth="1"/>
    <col min="7" max="7" width="10.625" style="56" customWidth="1"/>
    <col min="8" max="8" width="10.25390625" style="52" customWidth="1"/>
    <col min="9" max="9" width="11.25390625" style="52" customWidth="1"/>
    <col min="10" max="10" width="10.25390625" style="52" customWidth="1"/>
    <col min="11" max="11" width="11.00390625" style="52" customWidth="1"/>
    <col min="12" max="12" width="11.625" style="52" customWidth="1"/>
    <col min="13" max="16384" width="9.125" style="52" customWidth="1"/>
  </cols>
  <sheetData>
    <row r="1" spans="1:12" ht="35.25" customHeight="1">
      <c r="A1" s="397" t="s">
        <v>108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 ht="15" customHeight="1">
      <c r="A2" s="48" t="str">
        <f>зерноск!A2</f>
        <v>по состоянию на 27 октября 2017 года</v>
      </c>
      <c r="B2" s="49"/>
      <c r="C2" s="50"/>
      <c r="D2" s="50"/>
      <c r="E2" s="50"/>
      <c r="F2" s="50"/>
      <c r="G2" s="50"/>
      <c r="H2" s="50"/>
      <c r="I2" s="50"/>
      <c r="J2" s="51"/>
      <c r="K2" s="51"/>
      <c r="L2" s="51"/>
    </row>
    <row r="3" spans="1:12" ht="3" customHeight="1">
      <c r="A3" s="49"/>
      <c r="B3" s="49"/>
      <c r="C3" s="50"/>
      <c r="D3" s="50"/>
      <c r="E3" s="50"/>
      <c r="F3" s="50"/>
      <c r="G3" s="50"/>
      <c r="H3" s="50"/>
      <c r="I3" s="50"/>
      <c r="J3" s="51"/>
      <c r="K3" s="51"/>
      <c r="L3" s="51"/>
    </row>
    <row r="4" spans="1:13" s="56" customFormat="1" ht="24.75" customHeight="1">
      <c r="A4" s="408" t="s">
        <v>1</v>
      </c>
      <c r="B4" s="391" t="s">
        <v>137</v>
      </c>
      <c r="C4" s="385" t="s">
        <v>114</v>
      </c>
      <c r="D4" s="381"/>
      <c r="E4" s="382"/>
      <c r="F4" s="386"/>
      <c r="G4" s="381" t="s">
        <v>115</v>
      </c>
      <c r="H4" s="382"/>
      <c r="I4" s="382"/>
      <c r="J4" s="53"/>
      <c r="K4" s="54" t="s">
        <v>0</v>
      </c>
      <c r="L4" s="55"/>
      <c r="M4" s="104"/>
    </row>
    <row r="5" spans="1:12" s="56" customFormat="1" ht="42" customHeight="1">
      <c r="A5" s="409"/>
      <c r="B5" s="391"/>
      <c r="C5" s="325" t="s">
        <v>104</v>
      </c>
      <c r="D5" s="258" t="s">
        <v>109</v>
      </c>
      <c r="E5" s="258" t="s">
        <v>105</v>
      </c>
      <c r="F5" s="58" t="s">
        <v>103</v>
      </c>
      <c r="G5" s="323" t="s">
        <v>104</v>
      </c>
      <c r="H5" s="323" t="s">
        <v>105</v>
      </c>
      <c r="I5" s="323" t="s">
        <v>103</v>
      </c>
      <c r="J5" s="260" t="s">
        <v>104</v>
      </c>
      <c r="K5" s="258" t="s">
        <v>105</v>
      </c>
      <c r="L5" s="258" t="s">
        <v>103</v>
      </c>
    </row>
    <row r="6" spans="1:12" s="45" customFormat="1" ht="15.75">
      <c r="A6" s="228" t="s">
        <v>2</v>
      </c>
      <c r="B6" s="234">
        <v>297.113</v>
      </c>
      <c r="C6" s="165">
        <f>C7+C26+C37+C46+C54+C93+C69+C76</f>
        <v>265.53999999999996</v>
      </c>
      <c r="D6" s="62">
        <f aca="true" t="shared" si="0" ref="D6:D46">C6/B6*100</f>
        <v>89.37340338524399</v>
      </c>
      <c r="E6" s="62">
        <v>304.63469999999995</v>
      </c>
      <c r="F6" s="211">
        <f aca="true" t="shared" si="1" ref="F6:F71">C6-E6</f>
        <v>-39.09469999999999</v>
      </c>
      <c r="G6" s="172">
        <f>G7+G26+G37+G46+G54+G93+G69+G76</f>
        <v>6185.135199999999</v>
      </c>
      <c r="H6" s="62">
        <v>6467.806879999999</v>
      </c>
      <c r="I6" s="63">
        <f>G6-H6</f>
        <v>-282.6716800000004</v>
      </c>
      <c r="J6" s="322">
        <f>IF(C6&gt;0,G6/C6*10,"")</f>
        <v>232.92668524516077</v>
      </c>
      <c r="K6" s="303">
        <f>IF(E6&gt;0,H6/E6*10,"")</f>
        <v>212.31353092736975</v>
      </c>
      <c r="L6" s="63">
        <f>J6-K6</f>
        <v>20.613154317791015</v>
      </c>
    </row>
    <row r="7" spans="1:12" s="44" customFormat="1" ht="15.75">
      <c r="A7" s="229" t="s">
        <v>3</v>
      </c>
      <c r="B7" s="235">
        <v>97.978</v>
      </c>
      <c r="C7" s="166">
        <f>SUM(C8:C24)</f>
        <v>93.032</v>
      </c>
      <c r="D7" s="65">
        <f t="shared" si="0"/>
        <v>94.9519279838331</v>
      </c>
      <c r="E7" s="65">
        <v>100.59599999999998</v>
      </c>
      <c r="F7" s="110">
        <f t="shared" si="1"/>
        <v>-7.563999999999979</v>
      </c>
      <c r="G7" s="173">
        <f>SUM(G8:G24)</f>
        <v>2648.4299999999994</v>
      </c>
      <c r="H7" s="65">
        <v>2592.9889999999996</v>
      </c>
      <c r="I7" s="67">
        <f aca="true" t="shared" si="2" ref="I7:I70">G7-H7</f>
        <v>55.4409999999998</v>
      </c>
      <c r="J7" s="171">
        <f aca="true" t="shared" si="3" ref="J7:J70">IF(C7&gt;0,G7/C7*10,"")</f>
        <v>284.67946513027766</v>
      </c>
      <c r="K7" s="39">
        <f aca="true" t="shared" si="4" ref="K7:K70">IF(E7&gt;0,H7/E7*10,"")</f>
        <v>257.7626346972047</v>
      </c>
      <c r="L7" s="67">
        <f>J7-K7</f>
        <v>26.91683043307296</v>
      </c>
    </row>
    <row r="8" spans="1:12" s="259" customFormat="1" ht="15">
      <c r="A8" s="230" t="s">
        <v>4</v>
      </c>
      <c r="B8" s="236">
        <v>1.162</v>
      </c>
      <c r="C8" s="167">
        <v>1.162</v>
      </c>
      <c r="D8" s="66">
        <f t="shared" si="0"/>
        <v>100</v>
      </c>
      <c r="E8" s="66">
        <v>1.487</v>
      </c>
      <c r="F8" s="111">
        <f t="shared" si="1"/>
        <v>-0.3250000000000002</v>
      </c>
      <c r="G8" s="72">
        <v>41.8</v>
      </c>
      <c r="H8" s="73">
        <v>46.08900000000001</v>
      </c>
      <c r="I8" s="101">
        <f t="shared" si="2"/>
        <v>-4.289000000000016</v>
      </c>
      <c r="J8" s="168">
        <f t="shared" si="3"/>
        <v>359.7246127366609</v>
      </c>
      <c r="K8" s="73">
        <f t="shared" si="4"/>
        <v>309.9462004034971</v>
      </c>
      <c r="L8" s="101">
        <f>J8-K8</f>
        <v>49.77841233316383</v>
      </c>
    </row>
    <row r="9" spans="1:12" s="259" customFormat="1" ht="15">
      <c r="A9" s="230" t="s">
        <v>5</v>
      </c>
      <c r="B9" s="236">
        <v>24.785</v>
      </c>
      <c r="C9" s="167">
        <v>23.118</v>
      </c>
      <c r="D9" s="66">
        <f t="shared" si="0"/>
        <v>93.27415775670768</v>
      </c>
      <c r="E9" s="66">
        <v>25.2</v>
      </c>
      <c r="F9" s="111">
        <f t="shared" si="1"/>
        <v>-2.0820000000000007</v>
      </c>
      <c r="G9" s="72">
        <v>773.953</v>
      </c>
      <c r="H9" s="73">
        <v>748.3</v>
      </c>
      <c r="I9" s="101">
        <f t="shared" si="2"/>
        <v>25.65300000000002</v>
      </c>
      <c r="J9" s="168">
        <f t="shared" si="3"/>
        <v>334.7837183147331</v>
      </c>
      <c r="K9" s="73">
        <f t="shared" si="4"/>
        <v>296.94444444444446</v>
      </c>
      <c r="L9" s="101">
        <f>J9-K9</f>
        <v>37.83927387028865</v>
      </c>
    </row>
    <row r="10" spans="1:12" s="259" customFormat="1" ht="15">
      <c r="A10" s="230" t="s">
        <v>6</v>
      </c>
      <c r="B10" s="236">
        <v>3.512</v>
      </c>
      <c r="C10" s="167">
        <v>3.3</v>
      </c>
      <c r="D10" s="66">
        <f t="shared" si="0"/>
        <v>93.9635535307517</v>
      </c>
      <c r="E10" s="66">
        <v>3.6</v>
      </c>
      <c r="F10" s="111">
        <f t="shared" si="1"/>
        <v>-0.30000000000000027</v>
      </c>
      <c r="G10" s="72">
        <v>66.3</v>
      </c>
      <c r="H10" s="73">
        <v>72.4</v>
      </c>
      <c r="I10" s="101">
        <f t="shared" si="2"/>
        <v>-6.1000000000000085</v>
      </c>
      <c r="J10" s="168">
        <f t="shared" si="3"/>
        <v>200.9090909090909</v>
      </c>
      <c r="K10" s="73">
        <f t="shared" si="4"/>
        <v>201.11111111111111</v>
      </c>
      <c r="L10" s="101">
        <f>J10-K10</f>
        <v>-0.20202020202020776</v>
      </c>
    </row>
    <row r="11" spans="1:12" s="259" customFormat="1" ht="15">
      <c r="A11" s="230" t="s">
        <v>7</v>
      </c>
      <c r="B11" s="236">
        <v>2.8</v>
      </c>
      <c r="C11" s="167">
        <v>2.8</v>
      </c>
      <c r="D11" s="66">
        <f t="shared" si="0"/>
        <v>100</v>
      </c>
      <c r="E11" s="66">
        <v>4.005</v>
      </c>
      <c r="F11" s="111">
        <f t="shared" si="1"/>
        <v>-1.205</v>
      </c>
      <c r="G11" s="72">
        <v>61.6</v>
      </c>
      <c r="H11" s="73">
        <v>72</v>
      </c>
      <c r="I11" s="101">
        <f t="shared" si="2"/>
        <v>-10.399999999999999</v>
      </c>
      <c r="J11" s="168">
        <f t="shared" si="3"/>
        <v>220.00000000000003</v>
      </c>
      <c r="K11" s="73">
        <f t="shared" si="4"/>
        <v>179.77528089887642</v>
      </c>
      <c r="L11" s="101">
        <f aca="true" t="shared" si="5" ref="L11:L32">J11-K11</f>
        <v>40.22471910112361</v>
      </c>
    </row>
    <row r="12" spans="1:12" s="259" customFormat="1" ht="15">
      <c r="A12" s="230" t="s">
        <v>8</v>
      </c>
      <c r="B12" s="236">
        <v>1.228</v>
      </c>
      <c r="C12" s="167">
        <v>1.04</v>
      </c>
      <c r="D12" s="66">
        <f t="shared" si="0"/>
        <v>84.69055374592834</v>
      </c>
      <c r="E12" s="66">
        <v>1.5</v>
      </c>
      <c r="F12" s="111">
        <f t="shared" si="1"/>
        <v>-0.45999999999999996</v>
      </c>
      <c r="G12" s="72">
        <v>20.45</v>
      </c>
      <c r="H12" s="73">
        <v>33.5</v>
      </c>
      <c r="I12" s="101">
        <f t="shared" si="2"/>
        <v>-13.05</v>
      </c>
      <c r="J12" s="168">
        <f t="shared" si="3"/>
        <v>196.63461538461536</v>
      </c>
      <c r="K12" s="73">
        <f t="shared" si="4"/>
        <v>223.33333333333331</v>
      </c>
      <c r="L12" s="101">
        <f t="shared" si="5"/>
        <v>-26.698717948717956</v>
      </c>
    </row>
    <row r="13" spans="1:12" s="259" customFormat="1" ht="15">
      <c r="A13" s="230" t="s">
        <v>9</v>
      </c>
      <c r="B13" s="236">
        <v>3.278</v>
      </c>
      <c r="C13" s="167">
        <v>3.1</v>
      </c>
      <c r="D13" s="66">
        <f t="shared" si="0"/>
        <v>94.5698596705308</v>
      </c>
      <c r="E13" s="66">
        <v>2.8</v>
      </c>
      <c r="F13" s="111">
        <f t="shared" si="1"/>
        <v>0.30000000000000027</v>
      </c>
      <c r="G13" s="72">
        <v>61</v>
      </c>
      <c r="H13" s="73">
        <v>48.9</v>
      </c>
      <c r="I13" s="101">
        <f t="shared" si="2"/>
        <v>12.100000000000001</v>
      </c>
      <c r="J13" s="168">
        <f t="shared" si="3"/>
        <v>196.77419354838707</v>
      </c>
      <c r="K13" s="73">
        <f t="shared" si="4"/>
        <v>174.64285714285717</v>
      </c>
      <c r="L13" s="101">
        <f t="shared" si="5"/>
        <v>22.131336405529908</v>
      </c>
    </row>
    <row r="14" spans="1:12" s="259" customFormat="1" ht="15">
      <c r="A14" s="230" t="s">
        <v>10</v>
      </c>
      <c r="B14" s="236">
        <v>1.5539999999999998</v>
      </c>
      <c r="C14" s="167">
        <v>1.3</v>
      </c>
      <c r="D14" s="66">
        <f t="shared" si="0"/>
        <v>83.65508365508366</v>
      </c>
      <c r="E14" s="66">
        <v>1.5</v>
      </c>
      <c r="F14" s="111">
        <f t="shared" si="1"/>
        <v>-0.19999999999999996</v>
      </c>
      <c r="G14" s="72">
        <v>26.3</v>
      </c>
      <c r="H14" s="73">
        <v>30</v>
      </c>
      <c r="I14" s="101">
        <f t="shared" si="2"/>
        <v>-3.6999999999999993</v>
      </c>
      <c r="J14" s="168">
        <f t="shared" si="3"/>
        <v>202.3076923076923</v>
      </c>
      <c r="K14" s="73">
        <f t="shared" si="4"/>
        <v>200</v>
      </c>
      <c r="L14" s="101">
        <f t="shared" si="5"/>
        <v>2.3076923076922924</v>
      </c>
    </row>
    <row r="15" spans="1:12" s="259" customFormat="1" ht="15">
      <c r="A15" s="230" t="s">
        <v>11</v>
      </c>
      <c r="B15" s="236">
        <v>1.384</v>
      </c>
      <c r="C15" s="167">
        <v>1.384</v>
      </c>
      <c r="D15" s="66">
        <f t="shared" si="0"/>
        <v>100</v>
      </c>
      <c r="E15" s="66">
        <v>1.715</v>
      </c>
      <c r="F15" s="111">
        <f t="shared" si="1"/>
        <v>-0.3310000000000002</v>
      </c>
      <c r="G15" s="72">
        <v>50.5</v>
      </c>
      <c r="H15" s="73">
        <v>50.3</v>
      </c>
      <c r="I15" s="101">
        <f t="shared" si="2"/>
        <v>0.20000000000000284</v>
      </c>
      <c r="J15" s="168">
        <f t="shared" si="3"/>
        <v>364.88439306358384</v>
      </c>
      <c r="K15" s="73">
        <f t="shared" si="4"/>
        <v>293.2944606413994</v>
      </c>
      <c r="L15" s="101">
        <f t="shared" si="5"/>
        <v>71.58993242218446</v>
      </c>
    </row>
    <row r="16" spans="1:12" s="259" customFormat="1" ht="15">
      <c r="A16" s="230" t="s">
        <v>12</v>
      </c>
      <c r="B16" s="236">
        <v>5.476</v>
      </c>
      <c r="C16" s="167">
        <v>5.3</v>
      </c>
      <c r="D16" s="66">
        <f t="shared" si="0"/>
        <v>96.78597516435354</v>
      </c>
      <c r="E16" s="66">
        <v>5.749</v>
      </c>
      <c r="F16" s="111">
        <f t="shared" si="1"/>
        <v>-0.44899999999999984</v>
      </c>
      <c r="G16" s="72">
        <v>179.5</v>
      </c>
      <c r="H16" s="73">
        <v>138</v>
      </c>
      <c r="I16" s="101">
        <f t="shared" si="2"/>
        <v>41.5</v>
      </c>
      <c r="J16" s="168">
        <f t="shared" si="3"/>
        <v>338.6792452830189</v>
      </c>
      <c r="K16" s="73">
        <f t="shared" si="4"/>
        <v>240.04174639067662</v>
      </c>
      <c r="L16" s="101">
        <f t="shared" si="5"/>
        <v>98.63749889234225</v>
      </c>
    </row>
    <row r="17" spans="1:12" s="259" customFormat="1" ht="15">
      <c r="A17" s="230" t="s">
        <v>92</v>
      </c>
      <c r="B17" s="236">
        <v>12.718</v>
      </c>
      <c r="C17" s="167">
        <v>12</v>
      </c>
      <c r="D17" s="66">
        <f t="shared" si="0"/>
        <v>94.35445824815223</v>
      </c>
      <c r="E17" s="66">
        <v>10.2</v>
      </c>
      <c r="F17" s="111">
        <f t="shared" si="1"/>
        <v>1.8000000000000007</v>
      </c>
      <c r="G17" s="72">
        <v>340.4</v>
      </c>
      <c r="H17" s="73">
        <v>286.6</v>
      </c>
      <c r="I17" s="101">
        <f t="shared" si="2"/>
        <v>53.799999999999955</v>
      </c>
      <c r="J17" s="168">
        <f t="shared" si="3"/>
        <v>283.66666666666663</v>
      </c>
      <c r="K17" s="73">
        <f t="shared" si="4"/>
        <v>280.98039215686276</v>
      </c>
      <c r="L17" s="101">
        <f t="shared" si="5"/>
        <v>2.686274509803866</v>
      </c>
    </row>
    <row r="18" spans="1:12" s="259" customFormat="1" ht="15">
      <c r="A18" s="230" t="s">
        <v>13</v>
      </c>
      <c r="B18" s="236">
        <v>3.0229999999999997</v>
      </c>
      <c r="C18" s="167">
        <v>2.901</v>
      </c>
      <c r="D18" s="66">
        <f t="shared" si="0"/>
        <v>95.96427390009924</v>
      </c>
      <c r="E18" s="66">
        <v>2.1</v>
      </c>
      <c r="F18" s="111">
        <f t="shared" si="1"/>
        <v>0.8009999999999997</v>
      </c>
      <c r="G18" s="72">
        <v>81</v>
      </c>
      <c r="H18" s="73">
        <v>65.3</v>
      </c>
      <c r="I18" s="101">
        <f t="shared" si="2"/>
        <v>15.700000000000003</v>
      </c>
      <c r="J18" s="168">
        <f t="shared" si="3"/>
        <v>279.21406411582217</v>
      </c>
      <c r="K18" s="73">
        <f t="shared" si="4"/>
        <v>310.9523809523809</v>
      </c>
      <c r="L18" s="101">
        <f t="shared" si="5"/>
        <v>-31.738316836558738</v>
      </c>
    </row>
    <row r="19" spans="1:12" s="259" customFormat="1" ht="15">
      <c r="A19" s="230" t="s">
        <v>14</v>
      </c>
      <c r="B19" s="236">
        <v>4.75</v>
      </c>
      <c r="C19" s="167">
        <v>4.73</v>
      </c>
      <c r="D19" s="66">
        <f t="shared" si="0"/>
        <v>99.57894736842107</v>
      </c>
      <c r="E19" s="66">
        <v>5.14</v>
      </c>
      <c r="F19" s="111">
        <f t="shared" si="1"/>
        <v>-0.40999999999999925</v>
      </c>
      <c r="G19" s="72">
        <v>126.9</v>
      </c>
      <c r="H19" s="73">
        <v>128</v>
      </c>
      <c r="I19" s="101">
        <f t="shared" si="2"/>
        <v>-1.0999999999999943</v>
      </c>
      <c r="J19" s="168">
        <f t="shared" si="3"/>
        <v>268.2875264270613</v>
      </c>
      <c r="K19" s="73">
        <f t="shared" si="4"/>
        <v>249.0272373540856</v>
      </c>
      <c r="L19" s="101">
        <f t="shared" si="5"/>
        <v>19.260289072975723</v>
      </c>
    </row>
    <row r="20" spans="1:12" s="259" customFormat="1" ht="15">
      <c r="A20" s="230" t="s">
        <v>15</v>
      </c>
      <c r="B20" s="236">
        <v>1.9729999999999999</v>
      </c>
      <c r="C20" s="167">
        <v>1.9</v>
      </c>
      <c r="D20" s="66">
        <f t="shared" si="0"/>
        <v>96.3000506842372</v>
      </c>
      <c r="E20" s="66">
        <v>2.1</v>
      </c>
      <c r="F20" s="111">
        <f t="shared" si="1"/>
        <v>-0.20000000000000018</v>
      </c>
      <c r="G20" s="72">
        <v>36.2</v>
      </c>
      <c r="H20" s="73">
        <v>34.4</v>
      </c>
      <c r="I20" s="101">
        <f t="shared" si="2"/>
        <v>1.8000000000000043</v>
      </c>
      <c r="J20" s="168">
        <f t="shared" si="3"/>
        <v>190.5263157894737</v>
      </c>
      <c r="K20" s="73">
        <f t="shared" si="4"/>
        <v>163.8095238095238</v>
      </c>
      <c r="L20" s="101">
        <f t="shared" si="5"/>
        <v>26.716791979949903</v>
      </c>
    </row>
    <row r="21" spans="1:12" s="259" customFormat="1" ht="15">
      <c r="A21" s="230" t="s">
        <v>16</v>
      </c>
      <c r="B21" s="236">
        <v>3.8339999999999996</v>
      </c>
      <c r="C21" s="167">
        <v>3.7</v>
      </c>
      <c r="D21" s="66">
        <f t="shared" si="0"/>
        <v>96.50495565988525</v>
      </c>
      <c r="E21" s="66">
        <v>5.1</v>
      </c>
      <c r="F21" s="111">
        <f t="shared" si="1"/>
        <v>-1.3999999999999995</v>
      </c>
      <c r="G21" s="72">
        <v>105.8</v>
      </c>
      <c r="H21" s="73">
        <v>124.1</v>
      </c>
      <c r="I21" s="101">
        <f t="shared" si="2"/>
        <v>-18.299999999999997</v>
      </c>
      <c r="J21" s="168">
        <f t="shared" si="3"/>
        <v>285.94594594594594</v>
      </c>
      <c r="K21" s="73">
        <f t="shared" si="4"/>
        <v>243.33333333333331</v>
      </c>
      <c r="L21" s="101">
        <f t="shared" si="5"/>
        <v>42.61261261261262</v>
      </c>
    </row>
    <row r="22" spans="1:12" s="259" customFormat="1" ht="15">
      <c r="A22" s="230" t="s">
        <v>17</v>
      </c>
      <c r="B22" s="236">
        <v>6.731</v>
      </c>
      <c r="C22" s="167">
        <v>6.3</v>
      </c>
      <c r="D22" s="66">
        <f t="shared" si="0"/>
        <v>93.59679096716684</v>
      </c>
      <c r="E22" s="66">
        <v>8.1</v>
      </c>
      <c r="F22" s="111">
        <f t="shared" si="1"/>
        <v>-1.7999999999999998</v>
      </c>
      <c r="G22" s="72">
        <v>114.2</v>
      </c>
      <c r="H22" s="73">
        <v>162.6</v>
      </c>
      <c r="I22" s="101">
        <f t="shared" si="2"/>
        <v>-48.39999999999999</v>
      </c>
      <c r="J22" s="168">
        <f t="shared" si="3"/>
        <v>181.26984126984127</v>
      </c>
      <c r="K22" s="73">
        <f t="shared" si="4"/>
        <v>200.74074074074073</v>
      </c>
      <c r="L22" s="101">
        <f t="shared" si="5"/>
        <v>-19.470899470899468</v>
      </c>
    </row>
    <row r="23" spans="1:12" s="259" customFormat="1" ht="15">
      <c r="A23" s="230" t="s">
        <v>18</v>
      </c>
      <c r="B23" s="236">
        <v>16.144</v>
      </c>
      <c r="C23" s="167">
        <v>15.39</v>
      </c>
      <c r="D23" s="66">
        <f t="shared" si="0"/>
        <v>95.32953419226958</v>
      </c>
      <c r="E23" s="66">
        <v>16.8</v>
      </c>
      <c r="F23" s="111">
        <f t="shared" si="1"/>
        <v>-1.4100000000000001</v>
      </c>
      <c r="G23" s="72">
        <v>498.72</v>
      </c>
      <c r="H23" s="73">
        <v>465.3</v>
      </c>
      <c r="I23" s="101">
        <f t="shared" si="2"/>
        <v>33.420000000000016</v>
      </c>
      <c r="J23" s="168">
        <f t="shared" si="3"/>
        <v>324.05458089668616</v>
      </c>
      <c r="K23" s="73">
        <f t="shared" si="4"/>
        <v>276.96428571428567</v>
      </c>
      <c r="L23" s="101">
        <f t="shared" si="5"/>
        <v>47.090295182400496</v>
      </c>
    </row>
    <row r="24" spans="1:12" s="259" customFormat="1" ht="15">
      <c r="A24" s="230" t="s">
        <v>19</v>
      </c>
      <c r="B24" s="236">
        <v>3.6069999999999998</v>
      </c>
      <c r="C24" s="167">
        <v>3.6069999999999998</v>
      </c>
      <c r="D24" s="66">
        <f t="shared" si="0"/>
        <v>100</v>
      </c>
      <c r="E24" s="66">
        <v>3.5</v>
      </c>
      <c r="F24" s="111">
        <f t="shared" si="1"/>
        <v>0.10699999999999976</v>
      </c>
      <c r="G24" s="72">
        <v>63.807</v>
      </c>
      <c r="H24" s="73">
        <v>87.2</v>
      </c>
      <c r="I24" s="101">
        <f t="shared" si="2"/>
        <v>-23.393</v>
      </c>
      <c r="J24" s="168">
        <f t="shared" si="3"/>
        <v>176.89769891876907</v>
      </c>
      <c r="K24" s="73">
        <f t="shared" si="4"/>
        <v>249.14285714285714</v>
      </c>
      <c r="L24" s="101">
        <f t="shared" si="5"/>
        <v>-72.24515822408807</v>
      </c>
    </row>
    <row r="25" spans="1:12" s="259" customFormat="1" ht="15" hidden="1">
      <c r="A25" s="230"/>
      <c r="B25" s="236">
        <v>0.02099999999998668</v>
      </c>
      <c r="C25" s="167"/>
      <c r="D25" s="66">
        <f t="shared" si="0"/>
        <v>0</v>
      </c>
      <c r="E25" s="106"/>
      <c r="F25" s="111"/>
      <c r="G25" s="72"/>
      <c r="H25" s="73"/>
      <c r="I25" s="101"/>
      <c r="J25" s="168">
        <f t="shared" si="3"/>
      </c>
      <c r="K25" s="73">
        <f t="shared" si="4"/>
      </c>
      <c r="L25" s="101" t="e">
        <f t="shared" si="5"/>
        <v>#VALUE!</v>
      </c>
    </row>
    <row r="26" spans="1:12" s="44" customFormat="1" ht="15.75">
      <c r="A26" s="229" t="s">
        <v>20</v>
      </c>
      <c r="B26" s="235">
        <v>17.398</v>
      </c>
      <c r="C26" s="166">
        <f>SUM(C27:C36)-C30</f>
        <v>10.905</v>
      </c>
      <c r="D26" s="65">
        <f t="shared" si="0"/>
        <v>62.67961834693643</v>
      </c>
      <c r="E26" s="65">
        <v>16.878</v>
      </c>
      <c r="F26" s="110">
        <f t="shared" si="1"/>
        <v>-5.973000000000001</v>
      </c>
      <c r="G26" s="173">
        <f>SUM(G27:G36)-G30</f>
        <v>198.858</v>
      </c>
      <c r="H26" s="65">
        <v>357.40000000000003</v>
      </c>
      <c r="I26" s="67">
        <f t="shared" si="2"/>
        <v>-158.54200000000003</v>
      </c>
      <c r="J26" s="171">
        <f t="shared" si="3"/>
        <v>182.35488308115546</v>
      </c>
      <c r="K26" s="39">
        <f t="shared" si="4"/>
        <v>211.75494726863374</v>
      </c>
      <c r="L26" s="100">
        <f t="shared" si="5"/>
        <v>-29.40006418747828</v>
      </c>
    </row>
    <row r="27" spans="1:12" s="259" customFormat="1" ht="15">
      <c r="A27" s="230" t="s">
        <v>61</v>
      </c>
      <c r="B27" s="236">
        <v>0.34299999999999997</v>
      </c>
      <c r="C27" s="167">
        <v>0.34299999999999997</v>
      </c>
      <c r="D27" s="66">
        <f t="shared" si="0"/>
        <v>100</v>
      </c>
      <c r="E27" s="66">
        <v>0.216</v>
      </c>
      <c r="F27" s="111">
        <f t="shared" si="1"/>
        <v>0.12699999999999997</v>
      </c>
      <c r="G27" s="72">
        <v>4.4</v>
      </c>
      <c r="H27" s="73">
        <v>4.71</v>
      </c>
      <c r="I27" s="101">
        <f t="shared" si="2"/>
        <v>-0.3099999999999996</v>
      </c>
      <c r="J27" s="168">
        <f t="shared" si="3"/>
        <v>128.2798833819242</v>
      </c>
      <c r="K27" s="73">
        <f t="shared" si="4"/>
        <v>218.05555555555557</v>
      </c>
      <c r="L27" s="101">
        <f t="shared" si="5"/>
        <v>-89.77567217363136</v>
      </c>
    </row>
    <row r="28" spans="1:12" s="259" customFormat="1" ht="15">
      <c r="A28" s="230" t="s">
        <v>21</v>
      </c>
      <c r="B28" s="236">
        <v>0.485</v>
      </c>
      <c r="C28" s="167">
        <v>0.3</v>
      </c>
      <c r="D28" s="66">
        <f t="shared" si="0"/>
        <v>61.855670103092784</v>
      </c>
      <c r="E28" s="66">
        <v>0.5</v>
      </c>
      <c r="F28" s="111">
        <f t="shared" si="1"/>
        <v>-0.2</v>
      </c>
      <c r="G28" s="72">
        <v>2.5</v>
      </c>
      <c r="H28" s="73">
        <v>6.39</v>
      </c>
      <c r="I28" s="101">
        <f t="shared" si="2"/>
        <v>-3.8899999999999997</v>
      </c>
      <c r="J28" s="168">
        <f t="shared" si="3"/>
        <v>83.33333333333334</v>
      </c>
      <c r="K28" s="73">
        <f t="shared" si="4"/>
        <v>127.8</v>
      </c>
      <c r="L28" s="101">
        <f t="shared" si="5"/>
        <v>-44.466666666666654</v>
      </c>
    </row>
    <row r="29" spans="1:12" s="259" customFormat="1" ht="15">
      <c r="A29" s="230" t="s">
        <v>22</v>
      </c>
      <c r="B29" s="236">
        <v>1.466</v>
      </c>
      <c r="C29" s="167">
        <v>0.55</v>
      </c>
      <c r="D29" s="66">
        <f t="shared" si="0"/>
        <v>37.51705320600273</v>
      </c>
      <c r="E29" s="66">
        <v>1.662</v>
      </c>
      <c r="F29" s="111">
        <f t="shared" si="1"/>
        <v>-1.1119999999999999</v>
      </c>
      <c r="G29" s="72">
        <v>6.4</v>
      </c>
      <c r="H29" s="73">
        <v>27.5</v>
      </c>
      <c r="I29" s="101">
        <f t="shared" si="2"/>
        <v>-21.1</v>
      </c>
      <c r="J29" s="168">
        <f t="shared" si="3"/>
        <v>116.36363636363637</v>
      </c>
      <c r="K29" s="73">
        <f t="shared" si="4"/>
        <v>165.4632972322503</v>
      </c>
      <c r="L29" s="101">
        <f t="shared" si="5"/>
        <v>-49.09966086861394</v>
      </c>
    </row>
    <row r="30" spans="1:12" s="259" customFormat="1" ht="15" hidden="1">
      <c r="A30" s="230" t="s">
        <v>62</v>
      </c>
      <c r="B30" s="236"/>
      <c r="C30" s="167"/>
      <c r="D30" s="66" t="e">
        <f t="shared" si="0"/>
        <v>#DIV/0!</v>
      </c>
      <c r="E30" s="66"/>
      <c r="F30" s="111">
        <f t="shared" si="1"/>
        <v>0</v>
      </c>
      <c r="G30" s="72"/>
      <c r="H30" s="73"/>
      <c r="I30" s="101">
        <f t="shared" si="2"/>
        <v>0</v>
      </c>
      <c r="J30" s="168">
        <f t="shared" si="3"/>
      </c>
      <c r="K30" s="73">
        <f t="shared" si="4"/>
      </c>
      <c r="L30" s="101" t="e">
        <f t="shared" si="5"/>
        <v>#VALUE!</v>
      </c>
    </row>
    <row r="31" spans="1:12" s="259" customFormat="1" ht="15">
      <c r="A31" s="230" t="s">
        <v>23</v>
      </c>
      <c r="B31" s="236">
        <v>3.141</v>
      </c>
      <c r="C31" s="167">
        <v>2.096</v>
      </c>
      <c r="D31" s="66">
        <f t="shared" si="0"/>
        <v>66.73034065584208</v>
      </c>
      <c r="E31" s="66">
        <v>2.6</v>
      </c>
      <c r="F31" s="111">
        <f t="shared" si="1"/>
        <v>-0.504</v>
      </c>
      <c r="G31" s="72">
        <v>25.7</v>
      </c>
      <c r="H31" s="73">
        <v>54.4</v>
      </c>
      <c r="I31" s="101">
        <f t="shared" si="2"/>
        <v>-28.7</v>
      </c>
      <c r="J31" s="168">
        <f t="shared" si="3"/>
        <v>122.61450381679388</v>
      </c>
      <c r="K31" s="73">
        <f t="shared" si="4"/>
        <v>209.23076923076923</v>
      </c>
      <c r="L31" s="101">
        <f t="shared" si="5"/>
        <v>-86.61626541397534</v>
      </c>
    </row>
    <row r="32" spans="1:12" s="259" customFormat="1" ht="15">
      <c r="A32" s="230" t="s">
        <v>24</v>
      </c>
      <c r="B32" s="236">
        <v>2.259</v>
      </c>
      <c r="C32" s="167">
        <v>1.4</v>
      </c>
      <c r="D32" s="66">
        <f t="shared" si="0"/>
        <v>61.9743249225321</v>
      </c>
      <c r="E32" s="66">
        <v>2.6</v>
      </c>
      <c r="F32" s="111">
        <f t="shared" si="1"/>
        <v>-1.2000000000000002</v>
      </c>
      <c r="G32" s="72">
        <v>36.4</v>
      </c>
      <c r="H32" s="73">
        <v>50.4</v>
      </c>
      <c r="I32" s="101">
        <f t="shared" si="2"/>
        <v>-14</v>
      </c>
      <c r="J32" s="168">
        <f t="shared" si="3"/>
        <v>260</v>
      </c>
      <c r="K32" s="73">
        <f t="shared" si="4"/>
        <v>193.84615384615384</v>
      </c>
      <c r="L32" s="101">
        <f t="shared" si="5"/>
        <v>66.15384615384616</v>
      </c>
    </row>
    <row r="33" spans="1:12" s="259" customFormat="1" ht="15">
      <c r="A33" s="230" t="s">
        <v>25</v>
      </c>
      <c r="B33" s="236">
        <v>4.018</v>
      </c>
      <c r="C33" s="167">
        <v>3.3</v>
      </c>
      <c r="D33" s="66">
        <f t="shared" si="0"/>
        <v>82.1304131408661</v>
      </c>
      <c r="E33" s="66">
        <v>3.4</v>
      </c>
      <c r="F33" s="111">
        <f t="shared" si="1"/>
        <v>-0.10000000000000009</v>
      </c>
      <c r="G33" s="72">
        <v>60</v>
      </c>
      <c r="H33" s="73">
        <v>65.4</v>
      </c>
      <c r="I33" s="101">
        <f t="shared" si="2"/>
        <v>-5.400000000000006</v>
      </c>
      <c r="J33" s="168">
        <f t="shared" si="3"/>
        <v>181.81818181818184</v>
      </c>
      <c r="K33" s="73">
        <f t="shared" si="4"/>
        <v>192.3529411764706</v>
      </c>
      <c r="L33" s="101">
        <f>J33-K33</f>
        <v>-10.534759358288767</v>
      </c>
    </row>
    <row r="34" spans="1:12" s="259" customFormat="1" ht="15" hidden="1">
      <c r="A34" s="230" t="s">
        <v>26</v>
      </c>
      <c r="B34" s="236">
        <v>0.004</v>
      </c>
      <c r="C34" s="167"/>
      <c r="D34" s="66">
        <f t="shared" si="0"/>
        <v>0</v>
      </c>
      <c r="E34" s="66"/>
      <c r="F34" s="111">
        <f t="shared" si="1"/>
        <v>0</v>
      </c>
      <c r="G34" s="72"/>
      <c r="H34" s="73"/>
      <c r="I34" s="101">
        <f t="shared" si="2"/>
        <v>0</v>
      </c>
      <c r="J34" s="168">
        <f t="shared" si="3"/>
      </c>
      <c r="K34" s="73">
        <f t="shared" si="4"/>
      </c>
      <c r="L34" s="101" t="e">
        <f>J34-K34</f>
        <v>#VALUE!</v>
      </c>
    </row>
    <row r="35" spans="1:12" s="259" customFormat="1" ht="15">
      <c r="A35" s="230" t="s">
        <v>27</v>
      </c>
      <c r="B35" s="236">
        <v>4.253</v>
      </c>
      <c r="C35" s="167">
        <v>1.916</v>
      </c>
      <c r="D35" s="66">
        <f t="shared" si="0"/>
        <v>45.05055255114036</v>
      </c>
      <c r="E35" s="66">
        <v>4.5</v>
      </c>
      <c r="F35" s="111">
        <f t="shared" si="1"/>
        <v>-2.584</v>
      </c>
      <c r="G35" s="72">
        <v>35.658</v>
      </c>
      <c r="H35" s="73">
        <v>111.5</v>
      </c>
      <c r="I35" s="101">
        <f t="shared" si="2"/>
        <v>-75.842</v>
      </c>
      <c r="J35" s="168">
        <f t="shared" si="3"/>
        <v>186.10647181628394</v>
      </c>
      <c r="K35" s="73">
        <f t="shared" si="4"/>
        <v>247.77777777777777</v>
      </c>
      <c r="L35" s="101">
        <f>J35-K35</f>
        <v>-61.67130596149383</v>
      </c>
    </row>
    <row r="36" spans="1:12" s="259" customFormat="1" ht="15">
      <c r="A36" s="230" t="s">
        <v>28</v>
      </c>
      <c r="B36" s="236">
        <v>1.4289999999999998</v>
      </c>
      <c r="C36" s="167">
        <v>1</v>
      </c>
      <c r="D36" s="66">
        <f t="shared" si="0"/>
        <v>69.97900629811058</v>
      </c>
      <c r="E36" s="66">
        <v>1.4</v>
      </c>
      <c r="F36" s="111">
        <f t="shared" si="1"/>
        <v>-0.3999999999999999</v>
      </c>
      <c r="G36" s="72">
        <v>27.8</v>
      </c>
      <c r="H36" s="73">
        <v>37.1</v>
      </c>
      <c r="I36" s="101">
        <f t="shared" si="2"/>
        <v>-9.3</v>
      </c>
      <c r="J36" s="168">
        <f t="shared" si="3"/>
        <v>278</v>
      </c>
      <c r="K36" s="73">
        <f t="shared" si="4"/>
        <v>265.00000000000006</v>
      </c>
      <c r="L36" s="101">
        <f>J36-K36</f>
        <v>12.999999999999943</v>
      </c>
    </row>
    <row r="37" spans="1:12" s="44" customFormat="1" ht="15.75">
      <c r="A37" s="229" t="s">
        <v>93</v>
      </c>
      <c r="B37" s="235">
        <v>21.735</v>
      </c>
      <c r="C37" s="166">
        <f>SUM(C38:C45)</f>
        <v>18.558999999999997</v>
      </c>
      <c r="D37" s="65">
        <f t="shared" si="0"/>
        <v>85.3876236484932</v>
      </c>
      <c r="E37" s="65">
        <v>18.703000000000003</v>
      </c>
      <c r="F37" s="110">
        <f t="shared" si="1"/>
        <v>-0.14400000000000546</v>
      </c>
      <c r="G37" s="173">
        <f>SUM(G38:G45)</f>
        <v>471.44000000000005</v>
      </c>
      <c r="H37" s="65">
        <v>491.495</v>
      </c>
      <c r="I37" s="67">
        <f>G37-H37</f>
        <v>-20.05499999999995</v>
      </c>
      <c r="J37" s="171">
        <f t="shared" si="3"/>
        <v>254.02230723638132</v>
      </c>
      <c r="K37" s="39">
        <f t="shared" si="4"/>
        <v>262.7893920761375</v>
      </c>
      <c r="L37" s="67">
        <f>J37-K37</f>
        <v>-8.767084839756194</v>
      </c>
    </row>
    <row r="38" spans="1:12" s="259" customFormat="1" ht="15">
      <c r="A38" s="230" t="s">
        <v>63</v>
      </c>
      <c r="B38" s="236">
        <v>0.074</v>
      </c>
      <c r="C38" s="167">
        <v>0.06</v>
      </c>
      <c r="D38" s="66">
        <f t="shared" si="0"/>
        <v>81.08108108108108</v>
      </c>
      <c r="E38" s="66">
        <v>0.1</v>
      </c>
      <c r="F38" s="212">
        <f t="shared" si="1"/>
        <v>-0.04000000000000001</v>
      </c>
      <c r="G38" s="94">
        <v>0.77</v>
      </c>
      <c r="H38" s="66">
        <v>1.235</v>
      </c>
      <c r="I38" s="95">
        <f t="shared" si="2"/>
        <v>-0.4650000000000001</v>
      </c>
      <c r="J38" s="168">
        <f t="shared" si="3"/>
        <v>128.33333333333334</v>
      </c>
      <c r="K38" s="73">
        <f t="shared" si="4"/>
        <v>123.5</v>
      </c>
      <c r="L38" s="95">
        <f aca="true" t="shared" si="6" ref="L38:L101">J38-K38</f>
        <v>4.833333333333343</v>
      </c>
    </row>
    <row r="39" spans="1:12" s="259" customFormat="1" ht="15">
      <c r="A39" s="230" t="s">
        <v>67</v>
      </c>
      <c r="B39" s="236">
        <v>0.14899999999999933</v>
      </c>
      <c r="C39" s="167">
        <v>0.14899999999999933</v>
      </c>
      <c r="D39" s="66">
        <f t="shared" si="0"/>
        <v>100</v>
      </c>
      <c r="E39" s="66">
        <v>0.141</v>
      </c>
      <c r="F39" s="212">
        <f t="shared" si="1"/>
        <v>0.007999999999999341</v>
      </c>
      <c r="G39" s="94">
        <v>3.37</v>
      </c>
      <c r="H39" s="66">
        <v>2.46</v>
      </c>
      <c r="I39" s="95">
        <f t="shared" si="2"/>
        <v>0.9100000000000001</v>
      </c>
      <c r="J39" s="168">
        <f t="shared" si="3"/>
        <v>226.1744966442963</v>
      </c>
      <c r="K39" s="73">
        <f t="shared" si="4"/>
        <v>174.468085106383</v>
      </c>
      <c r="L39" s="95">
        <f t="shared" si="6"/>
        <v>51.70641153791331</v>
      </c>
    </row>
    <row r="40" spans="1:12" s="47" customFormat="1" ht="15">
      <c r="A40" s="231" t="s">
        <v>101</v>
      </c>
      <c r="B40" s="237">
        <v>0.643</v>
      </c>
      <c r="C40" s="169">
        <v>0.6</v>
      </c>
      <c r="D40" s="97">
        <f t="shared" si="0"/>
        <v>93.31259720062208</v>
      </c>
      <c r="E40" s="97">
        <v>0.563</v>
      </c>
      <c r="F40" s="213">
        <f>C40-E40</f>
        <v>0.03700000000000003</v>
      </c>
      <c r="G40" s="174">
        <v>7.4</v>
      </c>
      <c r="H40" s="97">
        <v>24.9</v>
      </c>
      <c r="I40" s="98">
        <f>G40-H40</f>
        <v>-17.5</v>
      </c>
      <c r="J40" s="168">
        <f t="shared" si="3"/>
        <v>123.33333333333334</v>
      </c>
      <c r="K40" s="73">
        <f t="shared" si="4"/>
        <v>442.27353463587923</v>
      </c>
      <c r="L40" s="98">
        <f>J40-K40</f>
        <v>-318.9402013025459</v>
      </c>
    </row>
    <row r="41" spans="1:12" s="259" customFormat="1" ht="15">
      <c r="A41" s="230" t="s">
        <v>30</v>
      </c>
      <c r="B41" s="236">
        <v>4.848</v>
      </c>
      <c r="C41" s="167">
        <v>4.848</v>
      </c>
      <c r="D41" s="66">
        <f t="shared" si="0"/>
        <v>100</v>
      </c>
      <c r="E41" s="66">
        <v>5.311</v>
      </c>
      <c r="F41" s="212">
        <f t="shared" si="1"/>
        <v>-0.4630000000000001</v>
      </c>
      <c r="G41" s="94">
        <v>101.2</v>
      </c>
      <c r="H41" s="66">
        <v>113.9</v>
      </c>
      <c r="I41" s="95">
        <f t="shared" si="2"/>
        <v>-12.700000000000003</v>
      </c>
      <c r="J41" s="168">
        <f t="shared" si="3"/>
        <v>208.74587458745876</v>
      </c>
      <c r="K41" s="73">
        <f t="shared" si="4"/>
        <v>214.46055356806627</v>
      </c>
      <c r="L41" s="95">
        <f t="shared" si="6"/>
        <v>-5.714678980607516</v>
      </c>
    </row>
    <row r="42" spans="1:12" s="259" customFormat="1" ht="15">
      <c r="A42" s="230" t="s">
        <v>31</v>
      </c>
      <c r="B42" s="236">
        <v>8.889000000000001</v>
      </c>
      <c r="C42" s="167">
        <v>5.8</v>
      </c>
      <c r="D42" s="66">
        <f t="shared" si="0"/>
        <v>65.24918438519518</v>
      </c>
      <c r="E42" s="66">
        <v>5.5</v>
      </c>
      <c r="F42" s="111">
        <f t="shared" si="1"/>
        <v>0.2999999999999998</v>
      </c>
      <c r="G42" s="72">
        <v>174</v>
      </c>
      <c r="H42" s="73">
        <v>193</v>
      </c>
      <c r="I42" s="101">
        <f>G42-H42</f>
        <v>-19</v>
      </c>
      <c r="J42" s="168">
        <f t="shared" si="3"/>
        <v>300</v>
      </c>
      <c r="K42" s="73">
        <f t="shared" si="4"/>
        <v>350.90909090909093</v>
      </c>
      <c r="L42" s="101">
        <f t="shared" si="6"/>
        <v>-50.909090909090935</v>
      </c>
    </row>
    <row r="43" spans="1:12" s="259" customFormat="1" ht="15">
      <c r="A43" s="230" t="s">
        <v>32</v>
      </c>
      <c r="B43" s="236">
        <v>1.631</v>
      </c>
      <c r="C43" s="167">
        <v>1.6</v>
      </c>
      <c r="D43" s="66">
        <f t="shared" si="0"/>
        <v>98.09932556713673</v>
      </c>
      <c r="E43" s="66">
        <v>2.188</v>
      </c>
      <c r="F43" s="111">
        <f t="shared" si="1"/>
        <v>-0.5880000000000001</v>
      </c>
      <c r="G43" s="72">
        <v>30.3</v>
      </c>
      <c r="H43" s="73">
        <v>45.3</v>
      </c>
      <c r="I43" s="101">
        <f t="shared" si="2"/>
        <v>-14.999999999999996</v>
      </c>
      <c r="J43" s="168">
        <f t="shared" si="3"/>
        <v>189.375</v>
      </c>
      <c r="K43" s="73">
        <f t="shared" si="4"/>
        <v>207.03839122486286</v>
      </c>
      <c r="L43" s="101">
        <f t="shared" si="6"/>
        <v>-17.663391224862863</v>
      </c>
    </row>
    <row r="44" spans="1:12" s="259" customFormat="1" ht="15">
      <c r="A44" s="230" t="s">
        <v>33</v>
      </c>
      <c r="B44" s="236">
        <v>5.502000000000001</v>
      </c>
      <c r="C44" s="167">
        <v>5.502000000000001</v>
      </c>
      <c r="D44" s="66">
        <f t="shared" si="0"/>
        <v>100</v>
      </c>
      <c r="E44" s="66">
        <v>4.9</v>
      </c>
      <c r="F44" s="111">
        <f t="shared" si="1"/>
        <v>0.6020000000000003</v>
      </c>
      <c r="G44" s="72">
        <v>154.4</v>
      </c>
      <c r="H44" s="73">
        <v>110.7</v>
      </c>
      <c r="I44" s="101">
        <f t="shared" si="2"/>
        <v>43.7</v>
      </c>
      <c r="J44" s="168">
        <f t="shared" si="3"/>
        <v>280.62522719011264</v>
      </c>
      <c r="K44" s="73">
        <f t="shared" si="4"/>
        <v>225.9183673469388</v>
      </c>
      <c r="L44" s="101">
        <f t="shared" si="6"/>
        <v>54.706859843173845</v>
      </c>
    </row>
    <row r="45" spans="1:12" s="259" customFormat="1" ht="15" hidden="1">
      <c r="A45" s="230" t="s">
        <v>102</v>
      </c>
      <c r="B45" s="236">
        <v>0</v>
      </c>
      <c r="C45" s="167"/>
      <c r="D45" s="66" t="e">
        <f t="shared" si="0"/>
        <v>#DIV/0!</v>
      </c>
      <c r="E45" s="66"/>
      <c r="F45" s="111">
        <f t="shared" si="1"/>
        <v>0</v>
      </c>
      <c r="G45" s="72"/>
      <c r="H45" s="73"/>
      <c r="I45" s="101"/>
      <c r="J45" s="168">
        <f t="shared" si="3"/>
      </c>
      <c r="K45" s="73">
        <f t="shared" si="4"/>
      </c>
      <c r="L45" s="101" t="e">
        <f>J45-K45</f>
        <v>#VALUE!</v>
      </c>
    </row>
    <row r="46" spans="1:12" s="44" customFormat="1" ht="15.75">
      <c r="A46" s="229" t="s">
        <v>98</v>
      </c>
      <c r="B46" s="235">
        <v>13.73</v>
      </c>
      <c r="C46" s="170">
        <f>SUM(C47:C53)</f>
        <v>10.353000000000002</v>
      </c>
      <c r="D46" s="39">
        <f t="shared" si="0"/>
        <v>75.4042243262928</v>
      </c>
      <c r="E46" s="99">
        <v>19.886</v>
      </c>
      <c r="F46" s="110">
        <f t="shared" si="1"/>
        <v>-9.532999999999998</v>
      </c>
      <c r="G46" s="175">
        <f>SUM(G47:G53)</f>
        <v>216.8642</v>
      </c>
      <c r="H46" s="99">
        <v>473.54088</v>
      </c>
      <c r="I46" s="67">
        <f>G46-H46</f>
        <v>-256.67668000000003</v>
      </c>
      <c r="J46" s="171">
        <f t="shared" si="3"/>
        <v>209.46991210277213</v>
      </c>
      <c r="K46" s="39">
        <f t="shared" si="4"/>
        <v>238.1277682791914</v>
      </c>
      <c r="L46" s="100">
        <f t="shared" si="6"/>
        <v>-28.657856176419273</v>
      </c>
    </row>
    <row r="47" spans="1:12" s="259" customFormat="1" ht="15">
      <c r="A47" s="230" t="s">
        <v>64</v>
      </c>
      <c r="B47" s="236">
        <v>0.28400000000000003</v>
      </c>
      <c r="C47" s="167">
        <v>0.28400000000000003</v>
      </c>
      <c r="D47" s="66">
        <f aca="true" t="shared" si="7" ref="D47:D103">C47/B47*100</f>
        <v>100</v>
      </c>
      <c r="E47" s="66">
        <v>1.5</v>
      </c>
      <c r="F47" s="212">
        <f t="shared" si="1"/>
        <v>-1.216</v>
      </c>
      <c r="G47" s="94">
        <v>5.055199999999999</v>
      </c>
      <c r="H47" s="66">
        <v>29.3</v>
      </c>
      <c r="I47" s="95">
        <f t="shared" si="2"/>
        <v>-24.2448</v>
      </c>
      <c r="J47" s="168">
        <f t="shared" si="3"/>
        <v>177.99999999999997</v>
      </c>
      <c r="K47" s="73">
        <f t="shared" si="4"/>
        <v>195.33333333333334</v>
      </c>
      <c r="L47" s="101">
        <f t="shared" si="6"/>
        <v>-17.33333333333337</v>
      </c>
    </row>
    <row r="48" spans="1:12" s="259" customFormat="1" ht="15">
      <c r="A48" s="230" t="s">
        <v>65</v>
      </c>
      <c r="B48" s="236">
        <v>1.317</v>
      </c>
      <c r="C48" s="167">
        <v>0.6</v>
      </c>
      <c r="D48" s="66">
        <f t="shared" si="7"/>
        <v>45.558086560364465</v>
      </c>
      <c r="E48" s="66">
        <v>2.766</v>
      </c>
      <c r="F48" s="212">
        <f t="shared" si="1"/>
        <v>-2.166</v>
      </c>
      <c r="G48" s="94">
        <v>18</v>
      </c>
      <c r="H48" s="66">
        <v>69.15</v>
      </c>
      <c r="I48" s="95">
        <f t="shared" si="2"/>
        <v>-51.150000000000006</v>
      </c>
      <c r="J48" s="168">
        <f t="shared" si="3"/>
        <v>300</v>
      </c>
      <c r="K48" s="73">
        <f t="shared" si="4"/>
        <v>250.00000000000003</v>
      </c>
      <c r="L48" s="101">
        <f t="shared" si="6"/>
        <v>49.99999999999997</v>
      </c>
    </row>
    <row r="49" spans="1:12" s="259" customFormat="1" ht="15">
      <c r="A49" s="230" t="s">
        <v>66</v>
      </c>
      <c r="B49" s="236">
        <v>3.097</v>
      </c>
      <c r="C49" s="167">
        <v>2.6</v>
      </c>
      <c r="D49" s="66">
        <f t="shared" si="7"/>
        <v>83.95221181788828</v>
      </c>
      <c r="E49" s="66">
        <v>3.269</v>
      </c>
      <c r="F49" s="212">
        <f t="shared" si="1"/>
        <v>-0.669</v>
      </c>
      <c r="G49" s="94">
        <v>52</v>
      </c>
      <c r="H49" s="66">
        <v>91.9</v>
      </c>
      <c r="I49" s="95">
        <f>G49-H49</f>
        <v>-39.900000000000006</v>
      </c>
      <c r="J49" s="168">
        <f t="shared" si="3"/>
        <v>200</v>
      </c>
      <c r="K49" s="73">
        <f t="shared" si="4"/>
        <v>281.12572652187214</v>
      </c>
      <c r="L49" s="101">
        <f t="shared" si="6"/>
        <v>-81.12572652187214</v>
      </c>
    </row>
    <row r="50" spans="1:12" s="259" customFormat="1" ht="15">
      <c r="A50" s="230" t="s">
        <v>29</v>
      </c>
      <c r="B50" s="236">
        <v>2.412</v>
      </c>
      <c r="C50" s="167">
        <v>1.793</v>
      </c>
      <c r="D50" s="66">
        <f t="shared" si="7"/>
        <v>74.33665008291874</v>
      </c>
      <c r="E50" s="66">
        <v>3.6</v>
      </c>
      <c r="F50" s="212">
        <f t="shared" si="1"/>
        <v>-1.8070000000000002</v>
      </c>
      <c r="G50" s="94">
        <v>27.373</v>
      </c>
      <c r="H50" s="66">
        <v>74.196</v>
      </c>
      <c r="I50" s="95">
        <f>G50-H50</f>
        <v>-46.82299999999999</v>
      </c>
      <c r="J50" s="168">
        <f t="shared" si="3"/>
        <v>152.6659230340212</v>
      </c>
      <c r="K50" s="73">
        <f t="shared" si="4"/>
        <v>206.1</v>
      </c>
      <c r="L50" s="101">
        <f t="shared" si="6"/>
        <v>-53.43407696597879</v>
      </c>
    </row>
    <row r="51" spans="1:14" s="259" customFormat="1" ht="15">
      <c r="A51" s="230" t="s">
        <v>68</v>
      </c>
      <c r="B51" s="236">
        <v>1.359</v>
      </c>
      <c r="C51" s="167">
        <v>1.359</v>
      </c>
      <c r="D51" s="66">
        <f t="shared" si="7"/>
        <v>100</v>
      </c>
      <c r="E51" s="66">
        <v>2.826</v>
      </c>
      <c r="F51" s="212">
        <f t="shared" si="1"/>
        <v>-1.467</v>
      </c>
      <c r="G51" s="94">
        <v>29.4</v>
      </c>
      <c r="H51" s="66">
        <v>54.767880000000005</v>
      </c>
      <c r="I51" s="95">
        <f>G51-H51</f>
        <v>-25.367880000000007</v>
      </c>
      <c r="J51" s="168">
        <f t="shared" si="3"/>
        <v>216.33554083885207</v>
      </c>
      <c r="K51" s="73">
        <f t="shared" si="4"/>
        <v>193.8</v>
      </c>
      <c r="L51" s="101">
        <f t="shared" si="6"/>
        <v>22.535540838852057</v>
      </c>
      <c r="N51" s="259" t="s">
        <v>110</v>
      </c>
    </row>
    <row r="52" spans="1:12" s="259" customFormat="1" ht="15">
      <c r="A52" s="230" t="s">
        <v>69</v>
      </c>
      <c r="B52" s="236">
        <v>0.652</v>
      </c>
      <c r="C52" s="167">
        <v>0.517</v>
      </c>
      <c r="D52" s="66">
        <f t="shared" si="7"/>
        <v>79.29447852760735</v>
      </c>
      <c r="E52" s="66">
        <v>0.455</v>
      </c>
      <c r="F52" s="212">
        <f t="shared" si="1"/>
        <v>0.062</v>
      </c>
      <c r="G52" s="94">
        <v>4.136</v>
      </c>
      <c r="H52" s="66">
        <v>9.7643</v>
      </c>
      <c r="I52" s="95">
        <f>G52-H52</f>
        <v>-5.6283</v>
      </c>
      <c r="J52" s="168">
        <f t="shared" si="3"/>
        <v>80</v>
      </c>
      <c r="K52" s="73">
        <f t="shared" si="4"/>
        <v>214.60000000000002</v>
      </c>
      <c r="L52" s="101">
        <f t="shared" si="6"/>
        <v>-134.60000000000002</v>
      </c>
    </row>
    <row r="53" spans="1:12" s="259" customFormat="1" ht="15">
      <c r="A53" s="230" t="s">
        <v>95</v>
      </c>
      <c r="B53" s="236">
        <v>4.609999999999999</v>
      </c>
      <c r="C53" s="167">
        <v>3.2</v>
      </c>
      <c r="D53" s="66">
        <f t="shared" si="7"/>
        <v>69.41431670281997</v>
      </c>
      <c r="E53" s="105">
        <v>5.47</v>
      </c>
      <c r="F53" s="212">
        <f t="shared" si="1"/>
        <v>-2.2699999999999996</v>
      </c>
      <c r="G53" s="94">
        <v>80.9</v>
      </c>
      <c r="H53" s="66">
        <v>144.46269999999998</v>
      </c>
      <c r="I53" s="95">
        <f>G53-H53</f>
        <v>-63.56269999999998</v>
      </c>
      <c r="J53" s="168">
        <f t="shared" si="3"/>
        <v>252.8125</v>
      </c>
      <c r="K53" s="73">
        <f t="shared" si="4"/>
        <v>264.09999999999997</v>
      </c>
      <c r="L53" s="101">
        <f>J53-K53</f>
        <v>-11.287499999999966</v>
      </c>
    </row>
    <row r="54" spans="1:12" s="44" customFormat="1" ht="15.75">
      <c r="A54" s="232" t="s">
        <v>34</v>
      </c>
      <c r="B54" s="235">
        <v>56.541000000000004</v>
      </c>
      <c r="C54" s="171">
        <f>SUM(C55:C68)</f>
        <v>50.503</v>
      </c>
      <c r="D54" s="65">
        <f t="shared" si="7"/>
        <v>89.32102368192993</v>
      </c>
      <c r="E54" s="39">
        <v>60.73769999999999</v>
      </c>
      <c r="F54" s="110">
        <f t="shared" si="1"/>
        <v>-10.23469999999999</v>
      </c>
      <c r="G54" s="42">
        <f>SUM(G55:G68)</f>
        <v>1139.84</v>
      </c>
      <c r="H54" s="39">
        <v>1128.1</v>
      </c>
      <c r="I54" s="131">
        <f>SUM(I55:I68)</f>
        <v>11.840000000000007</v>
      </c>
      <c r="J54" s="171">
        <f t="shared" si="3"/>
        <v>225.69748331782267</v>
      </c>
      <c r="K54" s="39">
        <f t="shared" si="4"/>
        <v>185.73307846691594</v>
      </c>
      <c r="L54" s="131">
        <f t="shared" si="6"/>
        <v>39.96440485090673</v>
      </c>
    </row>
    <row r="55" spans="1:12" s="259" customFormat="1" ht="15">
      <c r="A55" s="233" t="s">
        <v>70</v>
      </c>
      <c r="B55" s="236">
        <v>2.693</v>
      </c>
      <c r="C55" s="168">
        <v>2.693</v>
      </c>
      <c r="D55" s="66">
        <f t="shared" si="7"/>
        <v>100</v>
      </c>
      <c r="E55" s="73">
        <v>3.477</v>
      </c>
      <c r="F55" s="111">
        <f t="shared" si="1"/>
        <v>-0.7839999999999998</v>
      </c>
      <c r="G55" s="72">
        <v>35.25</v>
      </c>
      <c r="H55" s="73">
        <v>41</v>
      </c>
      <c r="I55" s="129">
        <f t="shared" si="2"/>
        <v>-5.75</v>
      </c>
      <c r="J55" s="168">
        <f t="shared" si="3"/>
        <v>130.89491273672485</v>
      </c>
      <c r="K55" s="73">
        <f t="shared" si="4"/>
        <v>117.9177451826287</v>
      </c>
      <c r="L55" s="129">
        <f t="shared" si="6"/>
        <v>12.977167554096141</v>
      </c>
    </row>
    <row r="56" spans="1:12" s="259" customFormat="1" ht="15">
      <c r="A56" s="233" t="s">
        <v>71</v>
      </c>
      <c r="B56" s="236">
        <v>2.057</v>
      </c>
      <c r="C56" s="168">
        <v>2.057</v>
      </c>
      <c r="D56" s="66">
        <f t="shared" si="7"/>
        <v>100</v>
      </c>
      <c r="E56" s="73">
        <v>2.296</v>
      </c>
      <c r="F56" s="111">
        <f t="shared" si="1"/>
        <v>-0.23899999999999988</v>
      </c>
      <c r="G56" s="72">
        <v>29.5</v>
      </c>
      <c r="H56" s="73">
        <v>39.1</v>
      </c>
      <c r="I56" s="129">
        <f t="shared" si="2"/>
        <v>-9.600000000000001</v>
      </c>
      <c r="J56" s="168">
        <f t="shared" si="3"/>
        <v>143.4127369956247</v>
      </c>
      <c r="K56" s="73">
        <f t="shared" si="4"/>
        <v>170.29616724738676</v>
      </c>
      <c r="L56" s="129">
        <f t="shared" si="6"/>
        <v>-26.883430251762064</v>
      </c>
    </row>
    <row r="57" spans="1:12" s="259" customFormat="1" ht="15">
      <c r="A57" s="233" t="s">
        <v>72</v>
      </c>
      <c r="B57" s="236">
        <v>0.684</v>
      </c>
      <c r="C57" s="168">
        <v>0.684</v>
      </c>
      <c r="D57" s="66">
        <f t="shared" si="7"/>
        <v>100</v>
      </c>
      <c r="E57" s="73">
        <v>1.6777</v>
      </c>
      <c r="F57" s="111">
        <f t="shared" si="1"/>
        <v>-0.9936999999999999</v>
      </c>
      <c r="G57" s="72">
        <v>17.5</v>
      </c>
      <c r="H57" s="73">
        <v>25.5</v>
      </c>
      <c r="I57" s="129">
        <f t="shared" si="2"/>
        <v>-8</v>
      </c>
      <c r="J57" s="168">
        <f t="shared" si="3"/>
        <v>255.84795321637426</v>
      </c>
      <c r="K57" s="73">
        <f t="shared" si="4"/>
        <v>151.99380103713418</v>
      </c>
      <c r="L57" s="129">
        <f t="shared" si="6"/>
        <v>103.85415217924009</v>
      </c>
    </row>
    <row r="58" spans="1:12" s="259" customFormat="1" ht="15">
      <c r="A58" s="233" t="s">
        <v>73</v>
      </c>
      <c r="B58" s="236">
        <v>6.210999999999999</v>
      </c>
      <c r="C58" s="168">
        <v>6.210999999999999</v>
      </c>
      <c r="D58" s="66">
        <f t="shared" si="7"/>
        <v>100</v>
      </c>
      <c r="E58" s="73">
        <v>7.992</v>
      </c>
      <c r="F58" s="111">
        <f t="shared" si="1"/>
        <v>-1.7810000000000006</v>
      </c>
      <c r="G58" s="72">
        <v>141.3</v>
      </c>
      <c r="H58" s="73">
        <v>135.1</v>
      </c>
      <c r="I58" s="129">
        <f t="shared" si="2"/>
        <v>6.200000000000017</v>
      </c>
      <c r="J58" s="168">
        <f t="shared" si="3"/>
        <v>227.4995974883272</v>
      </c>
      <c r="K58" s="73">
        <f t="shared" si="4"/>
        <v>169.04404404404403</v>
      </c>
      <c r="L58" s="129">
        <f t="shared" si="6"/>
        <v>58.45555344428317</v>
      </c>
    </row>
    <row r="59" spans="1:12" s="259" customFormat="1" ht="15">
      <c r="A59" s="233" t="s">
        <v>74</v>
      </c>
      <c r="B59" s="236">
        <v>6.736</v>
      </c>
      <c r="C59" s="168">
        <v>4.632</v>
      </c>
      <c r="D59" s="66">
        <f t="shared" si="7"/>
        <v>68.76484560570071</v>
      </c>
      <c r="E59" s="73">
        <v>2.9</v>
      </c>
      <c r="F59" s="111">
        <f t="shared" si="1"/>
        <v>1.7319999999999998</v>
      </c>
      <c r="G59" s="72">
        <v>71.568</v>
      </c>
      <c r="H59" s="73">
        <v>40</v>
      </c>
      <c r="I59" s="129">
        <f t="shared" si="2"/>
        <v>31.567999999999998</v>
      </c>
      <c r="J59" s="168">
        <f t="shared" si="3"/>
        <v>154.50777202072538</v>
      </c>
      <c r="K59" s="73">
        <f t="shared" si="4"/>
        <v>137.93103448275863</v>
      </c>
      <c r="L59" s="129">
        <f t="shared" si="6"/>
        <v>16.57673753796675</v>
      </c>
    </row>
    <row r="60" spans="1:12" s="259" customFormat="1" ht="15">
      <c r="A60" s="233" t="s">
        <v>35</v>
      </c>
      <c r="B60" s="236">
        <v>7.199999999999999</v>
      </c>
      <c r="C60" s="168">
        <v>6.3</v>
      </c>
      <c r="D60" s="66">
        <f t="shared" si="7"/>
        <v>87.50000000000001</v>
      </c>
      <c r="E60" s="73">
        <v>9.1</v>
      </c>
      <c r="F60" s="111">
        <f t="shared" si="1"/>
        <v>-2.8</v>
      </c>
      <c r="G60" s="72">
        <v>142</v>
      </c>
      <c r="H60" s="73">
        <v>162.9</v>
      </c>
      <c r="I60" s="129">
        <f t="shared" si="2"/>
        <v>-20.900000000000006</v>
      </c>
      <c r="J60" s="168">
        <f t="shared" si="3"/>
        <v>225.39682539682542</v>
      </c>
      <c r="K60" s="73">
        <f t="shared" si="4"/>
        <v>179.01098901098902</v>
      </c>
      <c r="L60" s="129">
        <f t="shared" si="6"/>
        <v>46.3858363858364</v>
      </c>
    </row>
    <row r="61" spans="1:12" s="259" customFormat="1" ht="15">
      <c r="A61" s="233" t="s">
        <v>94</v>
      </c>
      <c r="B61" s="236">
        <v>4.039</v>
      </c>
      <c r="C61" s="168">
        <v>2.745</v>
      </c>
      <c r="D61" s="66">
        <f>C61/B61*100</f>
        <v>67.96236692250558</v>
      </c>
      <c r="E61" s="73">
        <v>3.3</v>
      </c>
      <c r="F61" s="111">
        <f>C61-E61</f>
        <v>-0.5549999999999997</v>
      </c>
      <c r="G61" s="72">
        <v>35.343</v>
      </c>
      <c r="H61" s="73">
        <v>42.4</v>
      </c>
      <c r="I61" s="129">
        <f>G61-H61</f>
        <v>-7.056999999999995</v>
      </c>
      <c r="J61" s="168">
        <f t="shared" si="3"/>
        <v>128.75409836065575</v>
      </c>
      <c r="K61" s="73">
        <f t="shared" si="4"/>
        <v>128.4848484848485</v>
      </c>
      <c r="L61" s="129">
        <f>J61-K61</f>
        <v>0.26924987580724746</v>
      </c>
    </row>
    <row r="62" spans="1:12" s="259" customFormat="1" ht="15">
      <c r="A62" s="233" t="s">
        <v>36</v>
      </c>
      <c r="B62" s="236">
        <v>1.738</v>
      </c>
      <c r="C62" s="168">
        <v>1.4</v>
      </c>
      <c r="D62" s="66">
        <f t="shared" si="7"/>
        <v>80.55235903337169</v>
      </c>
      <c r="E62" s="73">
        <v>1.5</v>
      </c>
      <c r="F62" s="111">
        <f t="shared" si="1"/>
        <v>-0.10000000000000009</v>
      </c>
      <c r="G62" s="72">
        <v>32.9</v>
      </c>
      <c r="H62" s="73">
        <v>23.2</v>
      </c>
      <c r="I62" s="129">
        <f t="shared" si="2"/>
        <v>9.7</v>
      </c>
      <c r="J62" s="168">
        <f t="shared" si="3"/>
        <v>235</v>
      </c>
      <c r="K62" s="73">
        <f t="shared" si="4"/>
        <v>154.66666666666666</v>
      </c>
      <c r="L62" s="129">
        <f t="shared" si="6"/>
        <v>80.33333333333334</v>
      </c>
    </row>
    <row r="63" spans="1:12" s="259" customFormat="1" ht="15">
      <c r="A63" s="233" t="s">
        <v>75</v>
      </c>
      <c r="B63" s="236">
        <v>13.741</v>
      </c>
      <c r="C63" s="168">
        <v>13.5</v>
      </c>
      <c r="D63" s="66">
        <f t="shared" si="7"/>
        <v>98.24612473619096</v>
      </c>
      <c r="E63" s="73">
        <v>14.3</v>
      </c>
      <c r="F63" s="111">
        <f t="shared" si="1"/>
        <v>-0.8000000000000007</v>
      </c>
      <c r="G63" s="72">
        <v>368.9</v>
      </c>
      <c r="H63" s="73">
        <v>312.2</v>
      </c>
      <c r="I63" s="129">
        <f t="shared" si="2"/>
        <v>56.69999999999999</v>
      </c>
      <c r="J63" s="168">
        <f t="shared" si="3"/>
        <v>273.25925925925924</v>
      </c>
      <c r="K63" s="73">
        <f t="shared" si="4"/>
        <v>218.3216783216783</v>
      </c>
      <c r="L63" s="129">
        <f t="shared" si="6"/>
        <v>54.93758093758095</v>
      </c>
    </row>
    <row r="64" spans="1:12" s="259" customFormat="1" ht="15">
      <c r="A64" s="233" t="s">
        <v>37</v>
      </c>
      <c r="B64" s="236">
        <v>1.37</v>
      </c>
      <c r="C64" s="168">
        <v>1.37</v>
      </c>
      <c r="D64" s="66">
        <f t="shared" si="7"/>
        <v>100</v>
      </c>
      <c r="E64" s="73">
        <v>1.5</v>
      </c>
      <c r="F64" s="111">
        <f t="shared" si="1"/>
        <v>-0.1299999999999999</v>
      </c>
      <c r="G64" s="72">
        <v>32.54</v>
      </c>
      <c r="H64" s="73">
        <v>33</v>
      </c>
      <c r="I64" s="129">
        <f t="shared" si="2"/>
        <v>-0.46000000000000085</v>
      </c>
      <c r="J64" s="168">
        <f t="shared" si="3"/>
        <v>237.51824817518244</v>
      </c>
      <c r="K64" s="73">
        <f t="shared" si="4"/>
        <v>220</v>
      </c>
      <c r="L64" s="129">
        <f t="shared" si="6"/>
        <v>17.518248175182435</v>
      </c>
    </row>
    <row r="65" spans="1:12" s="259" customFormat="1" ht="15">
      <c r="A65" s="233" t="s">
        <v>38</v>
      </c>
      <c r="B65" s="236">
        <v>3.194</v>
      </c>
      <c r="C65" s="168">
        <v>2.584</v>
      </c>
      <c r="D65" s="66">
        <f t="shared" si="7"/>
        <v>80.90169067000626</v>
      </c>
      <c r="E65" s="73">
        <v>4</v>
      </c>
      <c r="F65" s="111">
        <f t="shared" si="1"/>
        <v>-1.416</v>
      </c>
      <c r="G65" s="72">
        <v>68.57</v>
      </c>
      <c r="H65" s="73">
        <v>67.8</v>
      </c>
      <c r="I65" s="129">
        <f t="shared" si="2"/>
        <v>0.769999999999996</v>
      </c>
      <c r="J65" s="168">
        <f t="shared" si="3"/>
        <v>265.36377708978324</v>
      </c>
      <c r="K65" s="73">
        <f t="shared" si="4"/>
        <v>169.5</v>
      </c>
      <c r="L65" s="129">
        <f t="shared" si="6"/>
        <v>95.86377708978324</v>
      </c>
    </row>
    <row r="66" spans="1:12" s="259" customFormat="1" ht="15">
      <c r="A66" s="230" t="s">
        <v>39</v>
      </c>
      <c r="B66" s="236">
        <v>4.1290000000000004</v>
      </c>
      <c r="C66" s="168">
        <v>3.96</v>
      </c>
      <c r="D66" s="66">
        <f t="shared" si="7"/>
        <v>95.90699927343181</v>
      </c>
      <c r="E66" s="73">
        <v>5.9</v>
      </c>
      <c r="F66" s="111">
        <f t="shared" si="1"/>
        <v>-1.9400000000000004</v>
      </c>
      <c r="G66" s="72">
        <v>124</v>
      </c>
      <c r="H66" s="73">
        <v>161.1</v>
      </c>
      <c r="I66" s="129">
        <f t="shared" si="2"/>
        <v>-37.099999999999994</v>
      </c>
      <c r="J66" s="168">
        <f t="shared" si="3"/>
        <v>313.13131313131316</v>
      </c>
      <c r="K66" s="73">
        <f t="shared" si="4"/>
        <v>273.05084745762707</v>
      </c>
      <c r="L66" s="129">
        <f t="shared" si="6"/>
        <v>40.08046567368609</v>
      </c>
    </row>
    <row r="67" spans="1:12" s="259" customFormat="1" ht="15">
      <c r="A67" s="230" t="s">
        <v>40</v>
      </c>
      <c r="B67" s="236">
        <v>0.812</v>
      </c>
      <c r="C67" s="167">
        <v>0.812</v>
      </c>
      <c r="D67" s="66">
        <f t="shared" si="7"/>
        <v>100</v>
      </c>
      <c r="E67" s="66">
        <v>0.995</v>
      </c>
      <c r="F67" s="111">
        <f t="shared" si="1"/>
        <v>-0.18299999999999994</v>
      </c>
      <c r="G67" s="72">
        <v>17</v>
      </c>
      <c r="H67" s="73">
        <v>17.2</v>
      </c>
      <c r="I67" s="129">
        <f t="shared" si="2"/>
        <v>-0.1999999999999993</v>
      </c>
      <c r="J67" s="168">
        <f t="shared" si="3"/>
        <v>209.35960591133005</v>
      </c>
      <c r="K67" s="73">
        <f t="shared" si="4"/>
        <v>172.8643216080402</v>
      </c>
      <c r="L67" s="129">
        <f t="shared" si="6"/>
        <v>36.49528430328985</v>
      </c>
    </row>
    <row r="68" spans="1:12" s="259" customFormat="1" ht="15">
      <c r="A68" s="233" t="s">
        <v>41</v>
      </c>
      <c r="B68" s="236">
        <v>1.7</v>
      </c>
      <c r="C68" s="168">
        <v>1.555</v>
      </c>
      <c r="D68" s="66">
        <f t="shared" si="7"/>
        <v>91.47058823529412</v>
      </c>
      <c r="E68" s="73">
        <v>1.8</v>
      </c>
      <c r="F68" s="111">
        <f t="shared" si="1"/>
        <v>-0.2450000000000001</v>
      </c>
      <c r="G68" s="72">
        <v>23.469</v>
      </c>
      <c r="H68" s="73">
        <v>27.5</v>
      </c>
      <c r="I68" s="129">
        <f t="shared" si="2"/>
        <v>-4.030999999999999</v>
      </c>
      <c r="J68" s="168">
        <f t="shared" si="3"/>
        <v>150.92604501607718</v>
      </c>
      <c r="K68" s="73">
        <f t="shared" si="4"/>
        <v>152.77777777777777</v>
      </c>
      <c r="L68" s="129">
        <f t="shared" si="6"/>
        <v>-1.851732761700589</v>
      </c>
    </row>
    <row r="69" spans="1:12" s="44" customFormat="1" ht="15.75">
      <c r="A69" s="232" t="s">
        <v>76</v>
      </c>
      <c r="B69" s="235">
        <v>34.345</v>
      </c>
      <c r="C69" s="171">
        <f>SUM(C70:C75)-C73-C74</f>
        <v>32.549</v>
      </c>
      <c r="D69" s="65">
        <f t="shared" si="7"/>
        <v>94.77070898238463</v>
      </c>
      <c r="E69" s="39">
        <v>34.2</v>
      </c>
      <c r="F69" s="110">
        <f t="shared" si="1"/>
        <v>-1.6510000000000034</v>
      </c>
      <c r="G69" s="42">
        <f>SUM(G70:G75)-G73-G74</f>
        <v>657.864</v>
      </c>
      <c r="H69" s="39">
        <v>537.6</v>
      </c>
      <c r="I69" s="131">
        <f t="shared" si="2"/>
        <v>120.26400000000001</v>
      </c>
      <c r="J69" s="171">
        <f t="shared" si="3"/>
        <v>202.11496512949708</v>
      </c>
      <c r="K69" s="39">
        <f t="shared" si="4"/>
        <v>157.19298245614033</v>
      </c>
      <c r="L69" s="131">
        <f t="shared" si="6"/>
        <v>44.92198267335675</v>
      </c>
    </row>
    <row r="70" spans="1:12" s="259" customFormat="1" ht="15">
      <c r="A70" s="233" t="s">
        <v>77</v>
      </c>
      <c r="B70" s="236">
        <v>4.021</v>
      </c>
      <c r="C70" s="168">
        <v>4.022</v>
      </c>
      <c r="D70" s="66">
        <f t="shared" si="7"/>
        <v>100.02486943546383</v>
      </c>
      <c r="E70" s="73">
        <v>3.9</v>
      </c>
      <c r="F70" s="111">
        <f t="shared" si="1"/>
        <v>0.12200000000000033</v>
      </c>
      <c r="G70" s="72">
        <v>82.7</v>
      </c>
      <c r="H70" s="73">
        <v>68.7</v>
      </c>
      <c r="I70" s="129">
        <f t="shared" si="2"/>
        <v>14</v>
      </c>
      <c r="J70" s="168">
        <f t="shared" si="3"/>
        <v>205.6190949776231</v>
      </c>
      <c r="K70" s="73">
        <f t="shared" si="4"/>
        <v>176.15384615384616</v>
      </c>
      <c r="L70" s="129">
        <f t="shared" si="6"/>
        <v>29.465248823776932</v>
      </c>
    </row>
    <row r="71" spans="1:12" s="259" customFormat="1" ht="15">
      <c r="A71" s="233" t="s">
        <v>42</v>
      </c>
      <c r="B71" s="236">
        <v>14.908999999999999</v>
      </c>
      <c r="C71" s="168">
        <v>13.372</v>
      </c>
      <c r="D71" s="66">
        <f t="shared" si="7"/>
        <v>89.69079079750487</v>
      </c>
      <c r="E71" s="73">
        <v>14.1</v>
      </c>
      <c r="F71" s="111">
        <f t="shared" si="1"/>
        <v>-0.7279999999999998</v>
      </c>
      <c r="G71" s="72">
        <v>234.442</v>
      </c>
      <c r="H71" s="73">
        <v>191.3</v>
      </c>
      <c r="I71" s="129">
        <f aca="true" t="shared" si="8" ref="I71:I103">G71-H71</f>
        <v>43.141999999999996</v>
      </c>
      <c r="J71" s="168">
        <f aca="true" t="shared" si="9" ref="J71:J102">IF(C71&gt;0,G71/C71*10,"")</f>
        <v>175.32306311696084</v>
      </c>
      <c r="K71" s="73">
        <f aca="true" t="shared" si="10" ref="K71:K102">IF(E71&gt;0,H71/E71*10,"")</f>
        <v>135.67375886524823</v>
      </c>
      <c r="L71" s="129">
        <f t="shared" si="6"/>
        <v>39.64930425171261</v>
      </c>
    </row>
    <row r="72" spans="1:12" s="259" customFormat="1" ht="15">
      <c r="A72" s="233" t="s">
        <v>43</v>
      </c>
      <c r="B72" s="236">
        <v>8.991</v>
      </c>
      <c r="C72" s="168">
        <v>8.731</v>
      </c>
      <c r="D72" s="66">
        <f t="shared" si="7"/>
        <v>97.10821933044156</v>
      </c>
      <c r="E72" s="73">
        <v>9.6</v>
      </c>
      <c r="F72" s="111">
        <f aca="true" t="shared" si="11" ref="F72:F103">C72-E72</f>
        <v>-0.8689999999999998</v>
      </c>
      <c r="G72" s="72">
        <v>231.3</v>
      </c>
      <c r="H72" s="73">
        <v>185.2</v>
      </c>
      <c r="I72" s="129">
        <f t="shared" si="8"/>
        <v>46.10000000000002</v>
      </c>
      <c r="J72" s="168">
        <f t="shared" si="9"/>
        <v>264.9181078914214</v>
      </c>
      <c r="K72" s="73">
        <f t="shared" si="10"/>
        <v>192.91666666666669</v>
      </c>
      <c r="L72" s="129">
        <f t="shared" si="6"/>
        <v>72.00144122475473</v>
      </c>
    </row>
    <row r="73" spans="1:12" s="259" customFormat="1" ht="15" hidden="1">
      <c r="A73" s="233" t="s">
        <v>78</v>
      </c>
      <c r="B73" s="236">
        <v>0.145</v>
      </c>
      <c r="C73" s="168"/>
      <c r="D73" s="66">
        <f t="shared" si="7"/>
        <v>0</v>
      </c>
      <c r="E73" s="73"/>
      <c r="F73" s="111">
        <f t="shared" si="11"/>
        <v>0</v>
      </c>
      <c r="G73" s="72"/>
      <c r="H73" s="73"/>
      <c r="I73" s="129">
        <f t="shared" si="8"/>
        <v>0</v>
      </c>
      <c r="J73" s="168">
        <f t="shared" si="9"/>
      </c>
      <c r="K73" s="73">
        <f t="shared" si="10"/>
      </c>
      <c r="L73" s="129" t="e">
        <f t="shared" si="6"/>
        <v>#VALUE!</v>
      </c>
    </row>
    <row r="74" spans="1:12" s="259" customFormat="1" ht="15" hidden="1">
      <c r="A74" s="233" t="s">
        <v>79</v>
      </c>
      <c r="B74" s="236">
        <v>0.038</v>
      </c>
      <c r="C74" s="168"/>
      <c r="D74" s="66">
        <f t="shared" si="7"/>
        <v>0</v>
      </c>
      <c r="E74" s="73"/>
      <c r="F74" s="111">
        <f t="shared" si="11"/>
        <v>0</v>
      </c>
      <c r="G74" s="72"/>
      <c r="H74" s="73"/>
      <c r="I74" s="129">
        <f t="shared" si="8"/>
        <v>0</v>
      </c>
      <c r="J74" s="168">
        <f t="shared" si="9"/>
      </c>
      <c r="K74" s="73">
        <f t="shared" si="10"/>
      </c>
      <c r="L74" s="129" t="e">
        <f t="shared" si="6"/>
        <v>#VALUE!</v>
      </c>
    </row>
    <row r="75" spans="1:12" s="259" customFormat="1" ht="15">
      <c r="A75" s="233" t="s">
        <v>44</v>
      </c>
      <c r="B75" s="236">
        <v>6.4239999999999995</v>
      </c>
      <c r="C75" s="168">
        <v>6.4239999999999995</v>
      </c>
      <c r="D75" s="66">
        <f t="shared" si="7"/>
        <v>100</v>
      </c>
      <c r="E75" s="73">
        <v>6.6</v>
      </c>
      <c r="F75" s="111">
        <f t="shared" si="11"/>
        <v>-0.17600000000000016</v>
      </c>
      <c r="G75" s="72">
        <v>109.422</v>
      </c>
      <c r="H75" s="73">
        <v>92.4</v>
      </c>
      <c r="I75" s="129">
        <f t="shared" si="8"/>
        <v>17.02199999999999</v>
      </c>
      <c r="J75" s="168">
        <f t="shared" si="9"/>
        <v>170.33312577833127</v>
      </c>
      <c r="K75" s="73">
        <f t="shared" si="10"/>
        <v>140.00000000000003</v>
      </c>
      <c r="L75" s="129">
        <f t="shared" si="6"/>
        <v>30.333125778331237</v>
      </c>
    </row>
    <row r="76" spans="1:12" s="44" customFormat="1" ht="15.75">
      <c r="A76" s="232" t="s">
        <v>45</v>
      </c>
      <c r="B76" s="235">
        <v>41.099999999999994</v>
      </c>
      <c r="C76" s="171">
        <f>SUM(C77:C92)-C83-C84-C92</f>
        <v>38.259</v>
      </c>
      <c r="D76" s="65">
        <f t="shared" si="7"/>
        <v>93.08759124087592</v>
      </c>
      <c r="E76" s="39">
        <v>42.49400000000001</v>
      </c>
      <c r="F76" s="110">
        <f t="shared" si="11"/>
        <v>-4.2350000000000065</v>
      </c>
      <c r="G76" s="42">
        <f>SUM(G77:G92)-G83-G84-G92</f>
        <v>677.6239999999999</v>
      </c>
      <c r="H76" s="39">
        <v>748.2479999999999</v>
      </c>
      <c r="I76" s="131">
        <f t="shared" si="8"/>
        <v>-70.62400000000002</v>
      </c>
      <c r="J76" s="171">
        <f t="shared" si="9"/>
        <v>177.1149272066703</v>
      </c>
      <c r="K76" s="39">
        <f t="shared" si="10"/>
        <v>176.0832117475408</v>
      </c>
      <c r="L76" s="131">
        <f t="shared" si="6"/>
        <v>1.031715459129515</v>
      </c>
    </row>
    <row r="77" spans="1:12" s="259" customFormat="1" ht="15">
      <c r="A77" s="233" t="s">
        <v>80</v>
      </c>
      <c r="B77" s="236">
        <v>0.122</v>
      </c>
      <c r="C77" s="168">
        <v>0.102</v>
      </c>
      <c r="D77" s="66">
        <f t="shared" si="7"/>
        <v>83.60655737704917</v>
      </c>
      <c r="E77" s="73">
        <v>0.05</v>
      </c>
      <c r="F77" s="111">
        <f t="shared" si="11"/>
        <v>0.05199999999999999</v>
      </c>
      <c r="G77" s="72">
        <v>0.948</v>
      </c>
      <c r="H77" s="73">
        <v>0.52</v>
      </c>
      <c r="I77" s="129">
        <f t="shared" si="8"/>
        <v>0.42799999999999994</v>
      </c>
      <c r="J77" s="168">
        <f t="shared" si="9"/>
        <v>92.94117647058825</v>
      </c>
      <c r="K77" s="73">
        <f t="shared" si="10"/>
        <v>104</v>
      </c>
      <c r="L77" s="129">
        <f t="shared" si="6"/>
        <v>-11.058823529411754</v>
      </c>
    </row>
    <row r="78" spans="1:12" s="259" customFormat="1" ht="15">
      <c r="A78" s="233" t="s">
        <v>81</v>
      </c>
      <c r="B78" s="236">
        <v>1.718</v>
      </c>
      <c r="C78" s="168">
        <v>1.3</v>
      </c>
      <c r="D78" s="66">
        <f t="shared" si="7"/>
        <v>75.66938300349244</v>
      </c>
      <c r="E78" s="73">
        <v>1.3</v>
      </c>
      <c r="F78" s="111">
        <f t="shared" si="11"/>
        <v>0</v>
      </c>
      <c r="G78" s="72">
        <v>19.4</v>
      </c>
      <c r="H78" s="73">
        <v>22.7</v>
      </c>
      <c r="I78" s="129">
        <f t="shared" si="8"/>
        <v>-3.3000000000000007</v>
      </c>
      <c r="J78" s="168">
        <f t="shared" si="9"/>
        <v>149.23076923076923</v>
      </c>
      <c r="K78" s="73">
        <f t="shared" si="10"/>
        <v>174.61538461538458</v>
      </c>
      <c r="L78" s="129">
        <f t="shared" si="6"/>
        <v>-25.38461538461536</v>
      </c>
    </row>
    <row r="79" spans="1:12" s="259" customFormat="1" ht="15">
      <c r="A79" s="233" t="s">
        <v>82</v>
      </c>
      <c r="B79" s="236">
        <v>0.506</v>
      </c>
      <c r="C79" s="168">
        <v>0.3</v>
      </c>
      <c r="D79" s="66">
        <f t="shared" si="7"/>
        <v>59.28853754940712</v>
      </c>
      <c r="E79" s="73">
        <v>0.2</v>
      </c>
      <c r="F79" s="111">
        <f t="shared" si="11"/>
        <v>0.09999999999999998</v>
      </c>
      <c r="G79" s="72">
        <v>3.8</v>
      </c>
      <c r="H79" s="73">
        <v>2.2</v>
      </c>
      <c r="I79" s="129">
        <f t="shared" si="8"/>
        <v>1.5999999999999996</v>
      </c>
      <c r="J79" s="168">
        <f t="shared" si="9"/>
        <v>126.66666666666666</v>
      </c>
      <c r="K79" s="73">
        <f t="shared" si="10"/>
        <v>110</v>
      </c>
      <c r="L79" s="129">
        <f t="shared" si="6"/>
        <v>16.666666666666657</v>
      </c>
    </row>
    <row r="80" spans="1:12" s="259" customFormat="1" ht="15">
      <c r="A80" s="233" t="s">
        <v>83</v>
      </c>
      <c r="B80" s="236">
        <v>0.597</v>
      </c>
      <c r="C80" s="168">
        <v>0.339</v>
      </c>
      <c r="D80" s="66">
        <f t="shared" si="7"/>
        <v>56.78391959798995</v>
      </c>
      <c r="E80" s="73">
        <v>1</v>
      </c>
      <c r="F80" s="111">
        <f t="shared" si="11"/>
        <v>-0.661</v>
      </c>
      <c r="G80" s="72">
        <v>2.6</v>
      </c>
      <c r="H80" s="73">
        <v>7.2</v>
      </c>
      <c r="I80" s="129">
        <f t="shared" si="8"/>
        <v>-4.6</v>
      </c>
      <c r="J80" s="168">
        <f t="shared" si="9"/>
        <v>76.6961651917404</v>
      </c>
      <c r="K80" s="73">
        <f t="shared" si="10"/>
        <v>72</v>
      </c>
      <c r="L80" s="129">
        <f t="shared" si="6"/>
        <v>4.6961651917404055</v>
      </c>
    </row>
    <row r="81" spans="1:12" s="259" customFormat="1" ht="15">
      <c r="A81" s="233" t="s">
        <v>46</v>
      </c>
      <c r="B81" s="236">
        <v>4.705</v>
      </c>
      <c r="C81" s="168">
        <v>4.2</v>
      </c>
      <c r="D81" s="66">
        <f t="shared" si="7"/>
        <v>89.26673751328374</v>
      </c>
      <c r="E81" s="73">
        <v>6.443</v>
      </c>
      <c r="F81" s="111">
        <f t="shared" si="11"/>
        <v>-2.2429999999999994</v>
      </c>
      <c r="G81" s="72">
        <v>82.9</v>
      </c>
      <c r="H81" s="73">
        <v>101.6</v>
      </c>
      <c r="I81" s="129">
        <f t="shared" si="8"/>
        <v>-18.69999999999999</v>
      </c>
      <c r="J81" s="168">
        <f t="shared" si="9"/>
        <v>197.38095238095238</v>
      </c>
      <c r="K81" s="73">
        <f t="shared" si="10"/>
        <v>157.69051683998137</v>
      </c>
      <c r="L81" s="129">
        <f t="shared" si="6"/>
        <v>39.69043554097101</v>
      </c>
    </row>
    <row r="82" spans="1:12" s="259" customFormat="1" ht="15">
      <c r="A82" s="233" t="s">
        <v>47</v>
      </c>
      <c r="B82" s="236">
        <v>6.2059999999999995</v>
      </c>
      <c r="C82" s="168">
        <v>5.19</v>
      </c>
      <c r="D82" s="66">
        <f t="shared" si="7"/>
        <v>83.62874637447632</v>
      </c>
      <c r="E82" s="73">
        <v>5.8</v>
      </c>
      <c r="F82" s="111">
        <f t="shared" si="11"/>
        <v>-0.6099999999999994</v>
      </c>
      <c r="G82" s="72">
        <v>83.82</v>
      </c>
      <c r="H82" s="73">
        <v>94.9</v>
      </c>
      <c r="I82" s="129">
        <f t="shared" si="8"/>
        <v>-11.080000000000013</v>
      </c>
      <c r="J82" s="168">
        <f t="shared" si="9"/>
        <v>161.50289017341038</v>
      </c>
      <c r="K82" s="73">
        <f t="shared" si="10"/>
        <v>163.6206896551724</v>
      </c>
      <c r="L82" s="129">
        <f t="shared" si="6"/>
        <v>-2.1177994817620345</v>
      </c>
    </row>
    <row r="83" spans="1:12" s="259" customFormat="1" ht="15" hidden="1">
      <c r="A83" s="233" t="s">
        <v>84</v>
      </c>
      <c r="B83" s="236">
        <v>0</v>
      </c>
      <c r="C83" s="168"/>
      <c r="D83" s="66" t="e">
        <f t="shared" si="7"/>
        <v>#DIV/0!</v>
      </c>
      <c r="E83" s="73"/>
      <c r="F83" s="111">
        <f t="shared" si="11"/>
        <v>0</v>
      </c>
      <c r="G83" s="72"/>
      <c r="H83" s="73"/>
      <c r="I83" s="129">
        <f t="shared" si="8"/>
        <v>0</v>
      </c>
      <c r="J83" s="168">
        <f t="shared" si="9"/>
      </c>
      <c r="K83" s="73">
        <f t="shared" si="10"/>
      </c>
      <c r="L83" s="129" t="e">
        <f t="shared" si="6"/>
        <v>#VALUE!</v>
      </c>
    </row>
    <row r="84" spans="1:12" s="259" customFormat="1" ht="15" hidden="1">
      <c r="A84" s="233" t="s">
        <v>85</v>
      </c>
      <c r="B84" s="236">
        <v>0</v>
      </c>
      <c r="C84" s="168"/>
      <c r="D84" s="66" t="e">
        <f t="shared" si="7"/>
        <v>#DIV/0!</v>
      </c>
      <c r="E84" s="73"/>
      <c r="F84" s="111">
        <f t="shared" si="11"/>
        <v>0</v>
      </c>
      <c r="G84" s="72"/>
      <c r="H84" s="73"/>
      <c r="I84" s="129">
        <f t="shared" si="8"/>
        <v>0</v>
      </c>
      <c r="J84" s="168">
        <f t="shared" si="9"/>
      </c>
      <c r="K84" s="73">
        <f t="shared" si="10"/>
      </c>
      <c r="L84" s="129" t="e">
        <f t="shared" si="6"/>
        <v>#VALUE!</v>
      </c>
    </row>
    <row r="85" spans="1:12" s="259" customFormat="1" ht="15">
      <c r="A85" s="233" t="s">
        <v>48</v>
      </c>
      <c r="B85" s="236">
        <v>4.315</v>
      </c>
      <c r="C85" s="168">
        <v>4.1</v>
      </c>
      <c r="D85" s="66">
        <f t="shared" si="7"/>
        <v>95.01738122827345</v>
      </c>
      <c r="E85" s="73">
        <v>4.6</v>
      </c>
      <c r="F85" s="111">
        <f t="shared" si="11"/>
        <v>-0.5</v>
      </c>
      <c r="G85" s="72">
        <v>68.3</v>
      </c>
      <c r="H85" s="73">
        <v>81.5</v>
      </c>
      <c r="I85" s="129">
        <f t="shared" si="8"/>
        <v>-13.200000000000003</v>
      </c>
      <c r="J85" s="168">
        <f t="shared" si="9"/>
        <v>166.58536585365854</v>
      </c>
      <c r="K85" s="73">
        <f t="shared" si="10"/>
        <v>177.17391304347828</v>
      </c>
      <c r="L85" s="129">
        <f t="shared" si="6"/>
        <v>-10.588547189819735</v>
      </c>
    </row>
    <row r="86" spans="1:12" s="259" customFormat="1" ht="15" hidden="1">
      <c r="A86" s="233" t="s">
        <v>86</v>
      </c>
      <c r="B86" s="236">
        <v>0</v>
      </c>
      <c r="C86" s="168"/>
      <c r="D86" s="66" t="e">
        <f t="shared" si="7"/>
        <v>#DIV/0!</v>
      </c>
      <c r="E86" s="73"/>
      <c r="F86" s="111">
        <f t="shared" si="11"/>
        <v>0</v>
      </c>
      <c r="G86" s="72"/>
      <c r="H86" s="73"/>
      <c r="I86" s="129">
        <f t="shared" si="8"/>
        <v>0</v>
      </c>
      <c r="J86" s="168">
        <f t="shared" si="9"/>
      </c>
      <c r="K86" s="73">
        <f t="shared" si="10"/>
      </c>
      <c r="L86" s="129" t="e">
        <f t="shared" si="6"/>
        <v>#VALUE!</v>
      </c>
    </row>
    <row r="87" spans="1:12" s="259" customFormat="1" ht="15">
      <c r="A87" s="233" t="s">
        <v>49</v>
      </c>
      <c r="B87" s="236">
        <v>8.891</v>
      </c>
      <c r="C87" s="168">
        <v>8.8</v>
      </c>
      <c r="D87" s="66">
        <f t="shared" si="7"/>
        <v>98.97649308289283</v>
      </c>
      <c r="E87" s="73">
        <v>8.808</v>
      </c>
      <c r="F87" s="111">
        <f t="shared" si="11"/>
        <v>-0.007999999999999119</v>
      </c>
      <c r="G87" s="72">
        <v>175.756</v>
      </c>
      <c r="H87" s="73">
        <v>153.128</v>
      </c>
      <c r="I87" s="129">
        <f t="shared" si="8"/>
        <v>22.628000000000014</v>
      </c>
      <c r="J87" s="168">
        <f t="shared" si="9"/>
        <v>199.72272727272724</v>
      </c>
      <c r="K87" s="73">
        <f t="shared" si="10"/>
        <v>173.85104450499543</v>
      </c>
      <c r="L87" s="129">
        <f t="shared" si="6"/>
        <v>25.871682767731812</v>
      </c>
    </row>
    <row r="88" spans="1:12" s="259" customFormat="1" ht="15">
      <c r="A88" s="233" t="s">
        <v>50</v>
      </c>
      <c r="B88" s="236">
        <v>4.163</v>
      </c>
      <c r="C88" s="168">
        <v>4.163</v>
      </c>
      <c r="D88" s="66">
        <f t="shared" si="7"/>
        <v>100</v>
      </c>
      <c r="E88" s="73">
        <v>4.1</v>
      </c>
      <c r="F88" s="111">
        <f t="shared" si="11"/>
        <v>0.06300000000000061</v>
      </c>
      <c r="G88" s="72">
        <v>76.8</v>
      </c>
      <c r="H88" s="73">
        <v>72.7</v>
      </c>
      <c r="I88" s="129">
        <f t="shared" si="8"/>
        <v>4.099999999999994</v>
      </c>
      <c r="J88" s="168">
        <f t="shared" si="9"/>
        <v>184.48234446312753</v>
      </c>
      <c r="K88" s="73">
        <f t="shared" si="10"/>
        <v>177.31707317073173</v>
      </c>
      <c r="L88" s="129">
        <f t="shared" si="6"/>
        <v>7.165271292395801</v>
      </c>
    </row>
    <row r="89" spans="1:12" s="259" customFormat="1" ht="15">
      <c r="A89" s="233" t="s">
        <v>51</v>
      </c>
      <c r="B89" s="236">
        <v>7.247</v>
      </c>
      <c r="C89" s="168">
        <v>7.247</v>
      </c>
      <c r="D89" s="66">
        <f t="shared" si="7"/>
        <v>100</v>
      </c>
      <c r="E89" s="73">
        <v>7.517</v>
      </c>
      <c r="F89" s="111">
        <f t="shared" si="11"/>
        <v>-0.27000000000000046</v>
      </c>
      <c r="G89" s="72">
        <v>123</v>
      </c>
      <c r="H89" s="73">
        <v>169.5</v>
      </c>
      <c r="I89" s="129">
        <f t="shared" si="8"/>
        <v>-46.5</v>
      </c>
      <c r="J89" s="168">
        <f t="shared" si="9"/>
        <v>169.7254036152891</v>
      </c>
      <c r="K89" s="73">
        <f t="shared" si="10"/>
        <v>225.488891845151</v>
      </c>
      <c r="L89" s="129">
        <f t="shared" si="6"/>
        <v>-55.76348822986188</v>
      </c>
    </row>
    <row r="90" spans="1:12" s="259" customFormat="1" ht="15">
      <c r="A90" s="230" t="s">
        <v>52</v>
      </c>
      <c r="B90" s="236">
        <v>1.818</v>
      </c>
      <c r="C90" s="168">
        <v>1.818</v>
      </c>
      <c r="D90" s="66">
        <f t="shared" si="7"/>
        <v>100</v>
      </c>
      <c r="E90" s="73">
        <v>1.856</v>
      </c>
      <c r="F90" s="111">
        <f t="shared" si="11"/>
        <v>-0.038000000000000034</v>
      </c>
      <c r="G90" s="72">
        <v>33.8</v>
      </c>
      <c r="H90" s="73">
        <v>35.3</v>
      </c>
      <c r="I90" s="129">
        <f t="shared" si="8"/>
        <v>-1.5</v>
      </c>
      <c r="J90" s="168">
        <f t="shared" si="9"/>
        <v>185.9185918591859</v>
      </c>
      <c r="K90" s="73">
        <f t="shared" si="10"/>
        <v>190.19396551724134</v>
      </c>
      <c r="L90" s="129">
        <f t="shared" si="6"/>
        <v>-4.275373658055429</v>
      </c>
    </row>
    <row r="91" spans="1:12" s="259" customFormat="1" ht="15">
      <c r="A91" s="233" t="s">
        <v>97</v>
      </c>
      <c r="B91" s="236">
        <v>0.812</v>
      </c>
      <c r="C91" s="168">
        <v>0.7</v>
      </c>
      <c r="D91" s="66">
        <f t="shared" si="7"/>
        <v>86.20689655172413</v>
      </c>
      <c r="E91" s="73">
        <v>0.82</v>
      </c>
      <c r="F91" s="111">
        <f t="shared" si="11"/>
        <v>-0.12</v>
      </c>
      <c r="G91" s="72">
        <v>6.5</v>
      </c>
      <c r="H91" s="73">
        <v>7</v>
      </c>
      <c r="I91" s="129">
        <f t="shared" si="8"/>
        <v>-0.5</v>
      </c>
      <c r="J91" s="168">
        <f t="shared" si="9"/>
        <v>92.85714285714286</v>
      </c>
      <c r="K91" s="73">
        <f t="shared" si="10"/>
        <v>85.3658536585366</v>
      </c>
      <c r="L91" s="129">
        <f t="shared" si="6"/>
        <v>7.4912891986062675</v>
      </c>
    </row>
    <row r="92" spans="1:12" s="259" customFormat="1" ht="15" hidden="1">
      <c r="A92" s="233" t="s">
        <v>87</v>
      </c>
      <c r="B92" s="236">
        <v>0</v>
      </c>
      <c r="C92" s="168"/>
      <c r="D92" s="66" t="e">
        <f t="shared" si="7"/>
        <v>#DIV/0!</v>
      </c>
      <c r="E92" s="73"/>
      <c r="F92" s="111">
        <f t="shared" si="11"/>
        <v>0</v>
      </c>
      <c r="G92" s="72"/>
      <c r="H92" s="73"/>
      <c r="I92" s="129">
        <f t="shared" si="8"/>
        <v>0</v>
      </c>
      <c r="J92" s="168">
        <f t="shared" si="9"/>
      </c>
      <c r="K92" s="73">
        <f t="shared" si="10"/>
      </c>
      <c r="L92" s="129" t="e">
        <f t="shared" si="6"/>
        <v>#VALUE!</v>
      </c>
    </row>
    <row r="93" spans="1:12" s="44" customFormat="1" ht="15.75">
      <c r="A93" s="232" t="s">
        <v>53</v>
      </c>
      <c r="B93" s="235">
        <v>14.286999999999999</v>
      </c>
      <c r="C93" s="171">
        <f>SUM(C94:C103)-C99</f>
        <v>11.38</v>
      </c>
      <c r="D93" s="65">
        <f t="shared" si="7"/>
        <v>79.65283124518795</v>
      </c>
      <c r="E93" s="39">
        <v>11.140000000000002</v>
      </c>
      <c r="F93" s="110">
        <f t="shared" si="11"/>
        <v>0.23999999999999844</v>
      </c>
      <c r="G93" s="42">
        <f>SUM(G94:G103)-G99</f>
        <v>174.21500000000003</v>
      </c>
      <c r="H93" s="39">
        <v>138.434</v>
      </c>
      <c r="I93" s="131">
        <f t="shared" si="8"/>
        <v>35.781000000000034</v>
      </c>
      <c r="J93" s="171">
        <f t="shared" si="9"/>
        <v>153.08875219683657</v>
      </c>
      <c r="K93" s="39">
        <f t="shared" si="10"/>
        <v>124.26750448833032</v>
      </c>
      <c r="L93" s="131">
        <f>J93-K93</f>
        <v>28.82124770850625</v>
      </c>
    </row>
    <row r="94" spans="1:12" s="259" customFormat="1" ht="15">
      <c r="A94" s="233" t="s">
        <v>88</v>
      </c>
      <c r="B94" s="236">
        <v>2.733</v>
      </c>
      <c r="C94" s="168">
        <v>2.7</v>
      </c>
      <c r="D94" s="66">
        <f t="shared" si="7"/>
        <v>98.79253567508232</v>
      </c>
      <c r="E94" s="73">
        <v>2.477</v>
      </c>
      <c r="F94" s="111">
        <f t="shared" si="11"/>
        <v>0.2230000000000003</v>
      </c>
      <c r="G94" s="72">
        <v>23.7</v>
      </c>
      <c r="H94" s="73">
        <v>23.4</v>
      </c>
      <c r="I94" s="129">
        <f t="shared" si="8"/>
        <v>0.3000000000000007</v>
      </c>
      <c r="J94" s="168">
        <f t="shared" si="9"/>
        <v>87.77777777777777</v>
      </c>
      <c r="K94" s="73">
        <f t="shared" si="10"/>
        <v>94.4691158659669</v>
      </c>
      <c r="L94" s="127">
        <f>J94-K94</f>
        <v>-6.691338088189127</v>
      </c>
    </row>
    <row r="95" spans="1:12" s="259" customFormat="1" ht="15">
      <c r="A95" s="233" t="s">
        <v>54</v>
      </c>
      <c r="B95" s="236">
        <v>4.32</v>
      </c>
      <c r="C95" s="168">
        <v>2.84</v>
      </c>
      <c r="D95" s="66">
        <f t="shared" si="7"/>
        <v>65.74074074074073</v>
      </c>
      <c r="E95" s="73">
        <v>2.1</v>
      </c>
      <c r="F95" s="111">
        <f t="shared" si="11"/>
        <v>0.7399999999999998</v>
      </c>
      <c r="G95" s="72">
        <v>45.463</v>
      </c>
      <c r="H95" s="73">
        <v>24.8</v>
      </c>
      <c r="I95" s="129">
        <f t="shared" si="8"/>
        <v>20.663</v>
      </c>
      <c r="J95" s="168">
        <f t="shared" si="9"/>
        <v>160.08098591549296</v>
      </c>
      <c r="K95" s="73">
        <f t="shared" si="10"/>
        <v>118.0952380952381</v>
      </c>
      <c r="L95" s="127">
        <f>J95-K95</f>
        <v>41.98574782025486</v>
      </c>
    </row>
    <row r="96" spans="1:12" s="259" customFormat="1" ht="15">
      <c r="A96" s="233" t="s">
        <v>55</v>
      </c>
      <c r="B96" s="236">
        <v>0.8190000000000001</v>
      </c>
      <c r="C96" s="168">
        <v>0.792</v>
      </c>
      <c r="D96" s="66">
        <f t="shared" si="7"/>
        <v>96.7032967032967</v>
      </c>
      <c r="E96" s="73">
        <v>0.9</v>
      </c>
      <c r="F96" s="111">
        <f t="shared" si="11"/>
        <v>-0.10799999999999998</v>
      </c>
      <c r="G96" s="72">
        <v>12.016</v>
      </c>
      <c r="H96" s="73">
        <v>9.6</v>
      </c>
      <c r="I96" s="129">
        <f t="shared" si="8"/>
        <v>2.4160000000000004</v>
      </c>
      <c r="J96" s="168">
        <f t="shared" si="9"/>
        <v>151.7171717171717</v>
      </c>
      <c r="K96" s="73">
        <f t="shared" si="10"/>
        <v>106.66666666666666</v>
      </c>
      <c r="L96" s="129">
        <f t="shared" si="6"/>
        <v>45.05050505050505</v>
      </c>
    </row>
    <row r="97" spans="1:12" s="259" customFormat="1" ht="15">
      <c r="A97" s="233" t="s">
        <v>56</v>
      </c>
      <c r="B97" s="236">
        <v>2.27</v>
      </c>
      <c r="C97" s="168">
        <v>2.27</v>
      </c>
      <c r="D97" s="66">
        <f t="shared" si="7"/>
        <v>100</v>
      </c>
      <c r="E97" s="73">
        <v>2.9</v>
      </c>
      <c r="F97" s="111">
        <f t="shared" si="11"/>
        <v>-0.6299999999999999</v>
      </c>
      <c r="G97" s="72">
        <v>39.136</v>
      </c>
      <c r="H97" s="73">
        <v>31</v>
      </c>
      <c r="I97" s="129">
        <f t="shared" si="8"/>
        <v>8.136000000000003</v>
      </c>
      <c r="J97" s="168">
        <f t="shared" si="9"/>
        <v>172.40528634361232</v>
      </c>
      <c r="K97" s="73">
        <f t="shared" si="10"/>
        <v>106.89655172413794</v>
      </c>
      <c r="L97" s="129">
        <f t="shared" si="6"/>
        <v>65.50873461947438</v>
      </c>
    </row>
    <row r="98" spans="1:12" s="259" customFormat="1" ht="15">
      <c r="A98" s="233" t="s">
        <v>57</v>
      </c>
      <c r="B98" s="236">
        <v>0.9380000000000001</v>
      </c>
      <c r="C98" s="168">
        <v>0.45</v>
      </c>
      <c r="D98" s="66">
        <f t="shared" si="7"/>
        <v>47.97441364605544</v>
      </c>
      <c r="E98" s="73">
        <v>0.4</v>
      </c>
      <c r="F98" s="111">
        <f t="shared" si="11"/>
        <v>0.04999999999999999</v>
      </c>
      <c r="G98" s="72">
        <v>8.3</v>
      </c>
      <c r="H98" s="73">
        <v>8.4</v>
      </c>
      <c r="I98" s="129">
        <f t="shared" si="8"/>
        <v>-0.09999999999999964</v>
      </c>
      <c r="J98" s="168">
        <f t="shared" si="9"/>
        <v>184.44444444444446</v>
      </c>
      <c r="K98" s="73">
        <f t="shared" si="10"/>
        <v>210</v>
      </c>
      <c r="L98" s="129">
        <f t="shared" si="6"/>
        <v>-25.555555555555543</v>
      </c>
    </row>
    <row r="99" spans="1:12" s="259" customFormat="1" ht="15" hidden="1">
      <c r="A99" s="233" t="s">
        <v>89</v>
      </c>
      <c r="B99" s="236">
        <v>0</v>
      </c>
      <c r="C99" s="168"/>
      <c r="D99" s="66" t="e">
        <f t="shared" si="7"/>
        <v>#DIV/0!</v>
      </c>
      <c r="E99" s="73"/>
      <c r="F99" s="111">
        <f t="shared" si="11"/>
        <v>0</v>
      </c>
      <c r="G99" s="72"/>
      <c r="H99" s="73"/>
      <c r="I99" s="129">
        <f t="shared" si="8"/>
        <v>0</v>
      </c>
      <c r="J99" s="168">
        <f t="shared" si="9"/>
      </c>
      <c r="K99" s="73">
        <f t="shared" si="10"/>
      </c>
      <c r="L99" s="129" t="e">
        <f t="shared" si="6"/>
        <v>#VALUE!</v>
      </c>
    </row>
    <row r="100" spans="1:12" s="259" customFormat="1" ht="15">
      <c r="A100" s="233" t="s">
        <v>58</v>
      </c>
      <c r="B100" s="236">
        <v>0.461</v>
      </c>
      <c r="C100" s="168">
        <v>0.461</v>
      </c>
      <c r="D100" s="66">
        <f t="shared" si="7"/>
        <v>100</v>
      </c>
      <c r="E100" s="73">
        <v>0.429</v>
      </c>
      <c r="F100" s="111">
        <f t="shared" si="11"/>
        <v>0.03200000000000003</v>
      </c>
      <c r="G100" s="72">
        <v>5.3</v>
      </c>
      <c r="H100" s="73">
        <v>4.3</v>
      </c>
      <c r="I100" s="129">
        <f t="shared" si="8"/>
        <v>1</v>
      </c>
      <c r="J100" s="168">
        <f t="shared" si="9"/>
        <v>114.96746203904553</v>
      </c>
      <c r="K100" s="73">
        <f t="shared" si="10"/>
        <v>100.23310023310023</v>
      </c>
      <c r="L100" s="129">
        <f t="shared" si="6"/>
        <v>14.734361805945298</v>
      </c>
    </row>
    <row r="101" spans="1:12" s="259" customFormat="1" ht="15">
      <c r="A101" s="233" t="s">
        <v>59</v>
      </c>
      <c r="B101" s="236">
        <v>2.279</v>
      </c>
      <c r="C101" s="168">
        <v>1.4</v>
      </c>
      <c r="D101" s="66">
        <f t="shared" si="7"/>
        <v>61.43045195261079</v>
      </c>
      <c r="E101" s="73">
        <v>1.4</v>
      </c>
      <c r="F101" s="111">
        <f t="shared" si="11"/>
        <v>0</v>
      </c>
      <c r="G101" s="72">
        <v>31.4</v>
      </c>
      <c r="H101" s="73">
        <v>29.5</v>
      </c>
      <c r="I101" s="129">
        <f t="shared" si="8"/>
        <v>1.8999999999999986</v>
      </c>
      <c r="J101" s="168">
        <f t="shared" si="9"/>
        <v>224.2857142857143</v>
      </c>
      <c r="K101" s="73">
        <f t="shared" si="10"/>
        <v>210.71428571428572</v>
      </c>
      <c r="L101" s="129">
        <f t="shared" si="6"/>
        <v>13.571428571428584</v>
      </c>
    </row>
    <row r="102" spans="1:12" s="259" customFormat="1" ht="15">
      <c r="A102" s="295" t="s">
        <v>90</v>
      </c>
      <c r="B102" s="238">
        <v>0.467</v>
      </c>
      <c r="C102" s="187">
        <v>0.467</v>
      </c>
      <c r="D102" s="102">
        <f t="shared" si="7"/>
        <v>100</v>
      </c>
      <c r="E102" s="79">
        <v>0.534</v>
      </c>
      <c r="F102" s="214">
        <f t="shared" si="11"/>
        <v>-0.067</v>
      </c>
      <c r="G102" s="77">
        <v>8.9</v>
      </c>
      <c r="H102" s="79">
        <v>7.434</v>
      </c>
      <c r="I102" s="130">
        <f t="shared" si="8"/>
        <v>1.4660000000000002</v>
      </c>
      <c r="J102" s="187">
        <f t="shared" si="9"/>
        <v>190.5781584582441</v>
      </c>
      <c r="K102" s="79">
        <f t="shared" si="10"/>
        <v>139.2134831460674</v>
      </c>
      <c r="L102" s="130">
        <f>J102-K102</f>
        <v>51.3646753121767</v>
      </c>
    </row>
    <row r="103" spans="1:12" s="259" customFormat="1" ht="15" hidden="1">
      <c r="A103" s="134" t="s">
        <v>91</v>
      </c>
      <c r="B103" s="335"/>
      <c r="C103" s="135"/>
      <c r="D103" s="283" t="e">
        <f t="shared" si="7"/>
        <v>#DIV/0!</v>
      </c>
      <c r="E103" s="137"/>
      <c r="F103" s="336">
        <f t="shared" si="11"/>
        <v>0</v>
      </c>
      <c r="G103" s="135"/>
      <c r="H103" s="137"/>
      <c r="I103" s="337">
        <f t="shared" si="8"/>
        <v>0</v>
      </c>
      <c r="J103" s="135">
        <f>IF(C103&gt;0,G103/C103*10,"")</f>
      </c>
      <c r="K103" s="137" t="e">
        <f>H103/E103*10</f>
        <v>#DIV/0!</v>
      </c>
      <c r="L103" s="338" t="e">
        <f>J103-K103</f>
        <v>#VALUE!</v>
      </c>
    </row>
    <row r="104" spans="1:2" s="84" customFormat="1" ht="15">
      <c r="A104" s="85"/>
      <c r="B104" s="85"/>
    </row>
    <row r="105" spans="1:2" s="84" customFormat="1" ht="15">
      <c r="A105" s="85"/>
      <c r="B105" s="85"/>
    </row>
    <row r="106" spans="1:2" s="84" customFormat="1" ht="15">
      <c r="A106" s="85"/>
      <c r="B106" s="85"/>
    </row>
    <row r="107" spans="1:2" s="84" customFormat="1" ht="15">
      <c r="A107" s="85"/>
      <c r="B107" s="85"/>
    </row>
    <row r="108" spans="1:2" s="84" customFormat="1" ht="15">
      <c r="A108" s="85"/>
      <c r="B108" s="85"/>
    </row>
    <row r="109" spans="1:2" s="84" customFormat="1" ht="15">
      <c r="A109" s="85"/>
      <c r="B109" s="85"/>
    </row>
    <row r="110" spans="1:2" s="84" customFormat="1" ht="15">
      <c r="A110" s="85"/>
      <c r="B110" s="85"/>
    </row>
    <row r="111" spans="1:2" s="84" customFormat="1" ht="15">
      <c r="A111" s="85"/>
      <c r="B111" s="85"/>
    </row>
    <row r="112" spans="1:2" s="84" customFormat="1" ht="15">
      <c r="A112" s="85"/>
      <c r="B112" s="85"/>
    </row>
    <row r="113" spans="1:2" s="84" customFormat="1" ht="15">
      <c r="A113" s="85"/>
      <c r="B113" s="85"/>
    </row>
    <row r="114" spans="1:2" s="84" customFormat="1" ht="15">
      <c r="A114" s="85"/>
      <c r="B114" s="85"/>
    </row>
    <row r="115" spans="1:2" s="84" customFormat="1" ht="15">
      <c r="A115" s="85"/>
      <c r="B115" s="85"/>
    </row>
    <row r="116" spans="1:2" s="84" customFormat="1" ht="15">
      <c r="A116" s="85"/>
      <c r="B116" s="85"/>
    </row>
    <row r="117" spans="1:2" s="84" customFormat="1" ht="15">
      <c r="A117" s="85"/>
      <c r="B117" s="85"/>
    </row>
    <row r="118" spans="1:2" s="84" customFormat="1" ht="15">
      <c r="A118" s="85"/>
      <c r="B118" s="85"/>
    </row>
    <row r="119" spans="1:2" s="84" customFormat="1" ht="15">
      <c r="A119" s="85"/>
      <c r="B119" s="85"/>
    </row>
    <row r="120" spans="1:2" s="84" customFormat="1" ht="15">
      <c r="A120" s="85"/>
      <c r="B120" s="85"/>
    </row>
    <row r="121" spans="1:2" s="84" customFormat="1" ht="15">
      <c r="A121" s="85"/>
      <c r="B121" s="85"/>
    </row>
    <row r="122" spans="1:2" s="84" customFormat="1" ht="15">
      <c r="A122" s="85"/>
      <c r="B122" s="85"/>
    </row>
    <row r="123" spans="1:2" s="84" customFormat="1" ht="15">
      <c r="A123" s="85"/>
      <c r="B123" s="85"/>
    </row>
    <row r="124" spans="1:2" s="84" customFormat="1" ht="15">
      <c r="A124" s="85"/>
      <c r="B124" s="85"/>
    </row>
    <row r="125" spans="1:2" s="84" customFormat="1" ht="15">
      <c r="A125" s="85"/>
      <c r="B125" s="85"/>
    </row>
    <row r="126" spans="1:2" s="84" customFormat="1" ht="15">
      <c r="A126" s="85"/>
      <c r="B126" s="85"/>
    </row>
    <row r="127" spans="1:2" s="84" customFormat="1" ht="15">
      <c r="A127" s="85"/>
      <c r="B127" s="85"/>
    </row>
    <row r="128" spans="1:2" s="84" customFormat="1" ht="15">
      <c r="A128" s="85"/>
      <c r="B128" s="85"/>
    </row>
    <row r="129" spans="1:2" s="84" customFormat="1" ht="15">
      <c r="A129" s="85"/>
      <c r="B129" s="85"/>
    </row>
    <row r="130" spans="1:2" s="84" customFormat="1" ht="15">
      <c r="A130" s="85"/>
      <c r="B130" s="85"/>
    </row>
    <row r="131" spans="1:2" s="84" customFormat="1" ht="15">
      <c r="A131" s="85"/>
      <c r="B131" s="85"/>
    </row>
    <row r="132" spans="1:2" s="84" customFormat="1" ht="15">
      <c r="A132" s="85"/>
      <c r="B132" s="85"/>
    </row>
    <row r="133" spans="1:2" s="84" customFormat="1" ht="15">
      <c r="A133" s="85"/>
      <c r="B133" s="85"/>
    </row>
    <row r="134" spans="1:2" s="84" customFormat="1" ht="15">
      <c r="A134" s="85"/>
      <c r="B134" s="85"/>
    </row>
    <row r="135" spans="1:2" s="84" customFormat="1" ht="15">
      <c r="A135" s="85"/>
      <c r="B135" s="85"/>
    </row>
    <row r="136" spans="1:2" s="84" customFormat="1" ht="15">
      <c r="A136" s="85"/>
      <c r="B136" s="85"/>
    </row>
    <row r="137" spans="1:2" s="56" customFormat="1" ht="15">
      <c r="A137" s="87"/>
      <c r="B137" s="87"/>
    </row>
    <row r="138" spans="1:2" s="56" customFormat="1" ht="15">
      <c r="A138" s="87"/>
      <c r="B138" s="87"/>
    </row>
    <row r="139" spans="1:2" s="56" customFormat="1" ht="15">
      <c r="A139" s="87"/>
      <c r="B139" s="87"/>
    </row>
    <row r="140" spans="1:2" s="56" customFormat="1" ht="15">
      <c r="A140" s="87"/>
      <c r="B140" s="87"/>
    </row>
    <row r="141" spans="1:2" s="56" customFormat="1" ht="15">
      <c r="A141" s="87"/>
      <c r="B141" s="87"/>
    </row>
    <row r="142" spans="1:2" s="56" customFormat="1" ht="15">
      <c r="A142" s="87"/>
      <c r="B142" s="87"/>
    </row>
    <row r="143" spans="1:2" s="56" customFormat="1" ht="15">
      <c r="A143" s="87"/>
      <c r="B143" s="87"/>
    </row>
    <row r="144" spans="1:2" s="56" customFormat="1" ht="15">
      <c r="A144" s="87"/>
      <c r="B144" s="87"/>
    </row>
    <row r="145" spans="1:2" s="56" customFormat="1" ht="15">
      <c r="A145" s="87"/>
      <c r="B145" s="87"/>
    </row>
    <row r="146" spans="1:2" s="56" customFormat="1" ht="15">
      <c r="A146" s="87"/>
      <c r="B146" s="87"/>
    </row>
    <row r="147" spans="1:2" s="56" customFormat="1" ht="15">
      <c r="A147" s="87"/>
      <c r="B147" s="87"/>
    </row>
    <row r="148" spans="1:2" s="56" customFormat="1" ht="15">
      <c r="A148" s="87"/>
      <c r="B148" s="87"/>
    </row>
    <row r="149" spans="1:2" s="56" customFormat="1" ht="15">
      <c r="A149" s="87"/>
      <c r="B149" s="87"/>
    </row>
    <row r="150" spans="1:2" s="56" customFormat="1" ht="15">
      <c r="A150" s="87"/>
      <c r="B150" s="87"/>
    </row>
    <row r="151" spans="1:2" s="56" customFormat="1" ht="15">
      <c r="A151" s="87"/>
      <c r="B151" s="87"/>
    </row>
    <row r="152" spans="1:2" s="56" customFormat="1" ht="15">
      <c r="A152" s="87"/>
      <c r="B152" s="87"/>
    </row>
    <row r="153" spans="1:2" s="56" customFormat="1" ht="15">
      <c r="A153" s="87"/>
      <c r="B153" s="87"/>
    </row>
    <row r="154" spans="1:2" s="56" customFormat="1" ht="15">
      <c r="A154" s="87"/>
      <c r="B154" s="87"/>
    </row>
    <row r="155" spans="1:2" s="56" customFormat="1" ht="15">
      <c r="A155" s="87"/>
      <c r="B155" s="87"/>
    </row>
    <row r="156" spans="1:2" s="56" customFormat="1" ht="15">
      <c r="A156" s="87"/>
      <c r="B156" s="87"/>
    </row>
    <row r="157" spans="1:2" s="56" customFormat="1" ht="15">
      <c r="A157" s="87"/>
      <c r="B157" s="87"/>
    </row>
    <row r="158" spans="1:2" s="56" customFormat="1" ht="15">
      <c r="A158" s="87"/>
      <c r="B158" s="87"/>
    </row>
    <row r="159" spans="1:2" s="56" customFormat="1" ht="15">
      <c r="A159" s="87"/>
      <c r="B159" s="87"/>
    </row>
    <row r="160" spans="1:2" s="56" customFormat="1" ht="15">
      <c r="A160" s="87"/>
      <c r="B160" s="87"/>
    </row>
    <row r="161" spans="1:2" s="56" customFormat="1" ht="15">
      <c r="A161" s="87"/>
      <c r="B161" s="87"/>
    </row>
    <row r="162" spans="1:2" s="56" customFormat="1" ht="15">
      <c r="A162" s="87"/>
      <c r="B162" s="87"/>
    </row>
    <row r="163" spans="1:2" s="56" customFormat="1" ht="15">
      <c r="A163" s="87"/>
      <c r="B163" s="87"/>
    </row>
    <row r="164" spans="1:2" s="56" customFormat="1" ht="15">
      <c r="A164" s="87"/>
      <c r="B164" s="87"/>
    </row>
    <row r="165" spans="1:2" s="56" customFormat="1" ht="15">
      <c r="A165" s="87"/>
      <c r="B165" s="87"/>
    </row>
    <row r="166" spans="1:2" s="56" customFormat="1" ht="15">
      <c r="A166" s="87"/>
      <c r="B166" s="87"/>
    </row>
    <row r="167" spans="1:2" s="56" customFormat="1" ht="15">
      <c r="A167" s="87"/>
      <c r="B167" s="87"/>
    </row>
    <row r="168" spans="1:2" s="56" customFormat="1" ht="15">
      <c r="A168" s="87"/>
      <c r="B168" s="87"/>
    </row>
    <row r="169" spans="1:2" s="56" customFormat="1" ht="15">
      <c r="A169" s="87"/>
      <c r="B169" s="87"/>
    </row>
    <row r="170" spans="1:2" s="56" customFormat="1" ht="15">
      <c r="A170" s="87"/>
      <c r="B170" s="87"/>
    </row>
    <row r="171" spans="1:2" s="56" customFormat="1" ht="15">
      <c r="A171" s="87"/>
      <c r="B171" s="87"/>
    </row>
    <row r="172" spans="1:2" s="56" customFormat="1" ht="15">
      <c r="A172" s="87"/>
      <c r="B172" s="87"/>
    </row>
    <row r="173" spans="1:2" s="56" customFormat="1" ht="0.75" customHeight="1">
      <c r="A173" s="87"/>
      <c r="B173" s="87"/>
    </row>
    <row r="174" spans="1:2" s="56" customFormat="1" ht="15">
      <c r="A174" s="87"/>
      <c r="B174" s="87"/>
    </row>
    <row r="175" spans="1:2" s="56" customFormat="1" ht="15">
      <c r="A175" s="87"/>
      <c r="B175" s="87"/>
    </row>
    <row r="176" spans="1:2" s="56" customFormat="1" ht="15">
      <c r="A176" s="87"/>
      <c r="B176" s="87"/>
    </row>
    <row r="177" spans="1:2" s="56" customFormat="1" ht="15">
      <c r="A177" s="87"/>
      <c r="B177" s="87"/>
    </row>
    <row r="178" spans="1:2" s="56" customFormat="1" ht="15">
      <c r="A178" s="87"/>
      <c r="B178" s="87"/>
    </row>
    <row r="179" spans="1:2" s="56" customFormat="1" ht="15">
      <c r="A179" s="87"/>
      <c r="B179" s="87"/>
    </row>
    <row r="180" spans="1:2" s="56" customFormat="1" ht="15">
      <c r="A180" s="87"/>
      <c r="B180" s="87"/>
    </row>
    <row r="181" spans="1:2" s="56" customFormat="1" ht="15">
      <c r="A181" s="87"/>
      <c r="B181" s="87"/>
    </row>
    <row r="182" spans="1:2" s="56" customFormat="1" ht="15">
      <c r="A182" s="87"/>
      <c r="B182" s="87"/>
    </row>
    <row r="183" spans="1:2" s="56" customFormat="1" ht="15">
      <c r="A183" s="87"/>
      <c r="B183" s="87"/>
    </row>
    <row r="184" spans="1:2" s="56" customFormat="1" ht="15">
      <c r="A184" s="87"/>
      <c r="B184" s="87"/>
    </row>
    <row r="185" spans="1:2" s="56" customFormat="1" ht="15">
      <c r="A185" s="87"/>
      <c r="B185" s="87"/>
    </row>
    <row r="186" spans="1:2" s="56" customFormat="1" ht="15">
      <c r="A186" s="87"/>
      <c r="B186" s="87"/>
    </row>
    <row r="187" spans="1:2" s="56" customFormat="1" ht="15">
      <c r="A187" s="87"/>
      <c r="B187" s="87"/>
    </row>
    <row r="188" spans="1:2" s="56" customFormat="1" ht="15">
      <c r="A188" s="87"/>
      <c r="B188" s="87"/>
    </row>
    <row r="189" spans="1:2" s="56" customFormat="1" ht="15">
      <c r="A189" s="87"/>
      <c r="B189" s="87"/>
    </row>
    <row r="190" spans="1:2" s="56" customFormat="1" ht="15">
      <c r="A190" s="87"/>
      <c r="B190" s="87"/>
    </row>
    <row r="191" spans="1:2" s="56" customFormat="1" ht="15">
      <c r="A191" s="87"/>
      <c r="B191" s="87"/>
    </row>
    <row r="192" spans="1:2" s="56" customFormat="1" ht="15">
      <c r="A192" s="87"/>
      <c r="B192" s="87"/>
    </row>
    <row r="193" spans="1:2" s="56" customFormat="1" ht="15">
      <c r="A193" s="87"/>
      <c r="B193" s="87"/>
    </row>
    <row r="194" spans="1:2" s="56" customFormat="1" ht="15">
      <c r="A194" s="87"/>
      <c r="B194" s="87"/>
    </row>
    <row r="195" spans="1:2" s="56" customFormat="1" ht="15">
      <c r="A195" s="87"/>
      <c r="B195" s="87"/>
    </row>
    <row r="196" spans="1:2" s="56" customFormat="1" ht="15">
      <c r="A196" s="87"/>
      <c r="B196" s="87"/>
    </row>
    <row r="197" spans="1:2" s="56" customFormat="1" ht="15">
      <c r="A197" s="87"/>
      <c r="B197" s="87"/>
    </row>
    <row r="198" spans="1:2" s="56" customFormat="1" ht="15">
      <c r="A198" s="87"/>
      <c r="B198" s="87"/>
    </row>
    <row r="199" spans="1:2" s="56" customFormat="1" ht="15">
      <c r="A199" s="87"/>
      <c r="B199" s="87"/>
    </row>
    <row r="200" spans="1:2" s="56" customFormat="1" ht="15">
      <c r="A200" s="87"/>
      <c r="B200" s="87"/>
    </row>
    <row r="201" spans="1:2" s="56" customFormat="1" ht="15">
      <c r="A201" s="87"/>
      <c r="B201" s="87"/>
    </row>
    <row r="202" spans="1:2" s="56" customFormat="1" ht="15">
      <c r="A202" s="87"/>
      <c r="B202" s="87"/>
    </row>
    <row r="203" spans="1:2" s="56" customFormat="1" ht="15">
      <c r="A203" s="87"/>
      <c r="B203" s="87"/>
    </row>
    <row r="204" spans="1:2" s="56" customFormat="1" ht="15">
      <c r="A204" s="87"/>
      <c r="B204" s="87"/>
    </row>
    <row r="205" spans="1:2" s="56" customFormat="1" ht="15">
      <c r="A205" s="87"/>
      <c r="B205" s="87"/>
    </row>
    <row r="206" spans="1:2" s="56" customFormat="1" ht="15">
      <c r="A206" s="87"/>
      <c r="B206" s="87"/>
    </row>
    <row r="207" spans="1:2" s="56" customFormat="1" ht="15">
      <c r="A207" s="87"/>
      <c r="B207" s="87"/>
    </row>
    <row r="208" spans="1:2" s="56" customFormat="1" ht="15">
      <c r="A208" s="87"/>
      <c r="B208" s="87"/>
    </row>
    <row r="209" spans="1:2" s="56" customFormat="1" ht="15">
      <c r="A209" s="87"/>
      <c r="B209" s="87"/>
    </row>
    <row r="210" spans="1:2" s="56" customFormat="1" ht="15">
      <c r="A210" s="87"/>
      <c r="B210" s="87"/>
    </row>
    <row r="211" s="56" customFormat="1" ht="15"/>
    <row r="212" s="56" customFormat="1" ht="15"/>
    <row r="213" s="56" customFormat="1" ht="15"/>
    <row r="214" s="56" customFormat="1" ht="15"/>
    <row r="215" s="56" customFormat="1" ht="15"/>
    <row r="216" s="56" customFormat="1" ht="15"/>
    <row r="217" s="56" customFormat="1" ht="15"/>
    <row r="218" s="56" customFormat="1" ht="15"/>
    <row r="219" s="56" customFormat="1" ht="15"/>
    <row r="220" s="56" customFormat="1" ht="15"/>
    <row r="221" s="56" customFormat="1" ht="15"/>
    <row r="222" s="56" customFormat="1" ht="15"/>
    <row r="223" s="56" customFormat="1" ht="15"/>
    <row r="224" s="56" customFormat="1" ht="15"/>
    <row r="225" s="56" customFormat="1" ht="15"/>
    <row r="226" s="56" customFormat="1" ht="15"/>
    <row r="227" s="56" customFormat="1" ht="15"/>
    <row r="228" s="56" customFormat="1" ht="15"/>
    <row r="229" s="56" customFormat="1" ht="15"/>
    <row r="230" s="56" customFormat="1" ht="15"/>
    <row r="231" s="56" customFormat="1" ht="15"/>
    <row r="232" s="56" customFormat="1" ht="15"/>
    <row r="233" s="56" customFormat="1" ht="15"/>
    <row r="234" s="56" customFormat="1" ht="15"/>
    <row r="235" s="56" customFormat="1" ht="15"/>
    <row r="236" s="56" customFormat="1" ht="15"/>
    <row r="237" s="56" customFormat="1" ht="15"/>
    <row r="238" s="56" customFormat="1" ht="15"/>
    <row r="239" s="56" customFormat="1" ht="15"/>
    <row r="240" s="56" customFormat="1" ht="15"/>
    <row r="241" s="56" customFormat="1" ht="15"/>
    <row r="242" s="56" customFormat="1" ht="15"/>
    <row r="243" s="56" customFormat="1" ht="15"/>
    <row r="244" s="56" customFormat="1" ht="15"/>
    <row r="245" s="56" customFormat="1" ht="15"/>
    <row r="246" s="56" customFormat="1" ht="15"/>
    <row r="247" s="56" customFormat="1" ht="15"/>
    <row r="248" s="56" customFormat="1" ht="15"/>
    <row r="249" s="56" customFormat="1" ht="15"/>
    <row r="250" s="56" customFormat="1" ht="15"/>
    <row r="251" s="56" customFormat="1" ht="15"/>
    <row r="252" s="56" customFormat="1" ht="15"/>
    <row r="253" s="56" customFormat="1" ht="15"/>
    <row r="254" s="56" customFormat="1" ht="15"/>
    <row r="255" s="56" customFormat="1" ht="15"/>
    <row r="256" s="56" customFormat="1" ht="15"/>
    <row r="257" s="56" customFormat="1" ht="15"/>
    <row r="258" s="56" customFormat="1" ht="15"/>
    <row r="259" s="56" customFormat="1" ht="15"/>
    <row r="260" s="56" customFormat="1" ht="15"/>
    <row r="261" s="56" customFormat="1" ht="15"/>
    <row r="262" s="56" customFormat="1" ht="15"/>
    <row r="263" s="56" customFormat="1" ht="15"/>
    <row r="264" s="56" customFormat="1" ht="15"/>
    <row r="265" s="56" customFormat="1" ht="15"/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</sheetData>
  <sheetProtection/>
  <mergeCells count="5">
    <mergeCell ref="A1:L1"/>
    <mergeCell ref="A4:A5"/>
    <mergeCell ref="B4:B5"/>
    <mergeCell ref="C4:F4"/>
    <mergeCell ref="G4:I4"/>
  </mergeCells>
  <printOptions horizontalCentered="1"/>
  <pageMargins left="0.1968503937007874" right="0.1968503937007874" top="0" bottom="0" header="0" footer="0"/>
  <pageSetup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47" sqref="Q47"/>
    </sheetView>
  </sheetViews>
  <sheetFormatPr defaultColWidth="9.00390625" defaultRowHeight="12.75"/>
  <cols>
    <col min="1" max="1" width="35.00390625" style="52" customWidth="1"/>
    <col min="2" max="2" width="13.00390625" style="52" customWidth="1"/>
    <col min="3" max="3" width="11.25390625" style="52" customWidth="1"/>
    <col min="4" max="4" width="10.25390625" style="52" customWidth="1"/>
    <col min="5" max="5" width="11.25390625" style="52" customWidth="1"/>
    <col min="6" max="6" width="12.00390625" style="52" customWidth="1"/>
    <col min="7" max="7" width="10.625" style="56" customWidth="1"/>
    <col min="8" max="8" width="10.25390625" style="52" customWidth="1"/>
    <col min="9" max="9" width="11.25390625" style="52" customWidth="1"/>
    <col min="10" max="10" width="10.25390625" style="52" customWidth="1"/>
    <col min="11" max="11" width="11.00390625" style="52" customWidth="1"/>
    <col min="12" max="12" width="11.625" style="52" customWidth="1"/>
    <col min="13" max="16384" width="9.125" style="52" customWidth="1"/>
  </cols>
  <sheetData>
    <row r="1" spans="1:12" ht="31.5" customHeight="1">
      <c r="A1" s="397" t="s">
        <v>111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 ht="15" customHeight="1">
      <c r="A2" s="48" t="str">
        <f>зерноск!A2</f>
        <v>по состоянию на 27 октября 2017 года</v>
      </c>
      <c r="B2" s="49"/>
      <c r="C2" s="50"/>
      <c r="D2" s="50"/>
      <c r="E2" s="50"/>
      <c r="F2" s="50"/>
      <c r="G2" s="50"/>
      <c r="H2" s="50"/>
      <c r="I2" s="50"/>
      <c r="J2" s="51"/>
      <c r="K2" s="51"/>
      <c r="L2" s="51"/>
    </row>
    <row r="3" spans="1:12" ht="3" customHeight="1">
      <c r="A3" s="49"/>
      <c r="B3" s="49"/>
      <c r="C3" s="50"/>
      <c r="D3" s="50"/>
      <c r="E3" s="50"/>
      <c r="F3" s="50"/>
      <c r="G3" s="50"/>
      <c r="H3" s="50"/>
      <c r="I3" s="50"/>
      <c r="J3" s="51"/>
      <c r="K3" s="51"/>
      <c r="L3" s="51"/>
    </row>
    <row r="4" spans="1:12" s="56" customFormat="1" ht="26.25" customHeight="1">
      <c r="A4" s="408" t="s">
        <v>1</v>
      </c>
      <c r="B4" s="391" t="s">
        <v>137</v>
      </c>
      <c r="C4" s="385" t="s">
        <v>112</v>
      </c>
      <c r="D4" s="381"/>
      <c r="E4" s="382"/>
      <c r="F4" s="386"/>
      <c r="G4" s="381" t="s">
        <v>113</v>
      </c>
      <c r="H4" s="382"/>
      <c r="I4" s="382"/>
      <c r="J4" s="53"/>
      <c r="K4" s="54" t="s">
        <v>0</v>
      </c>
      <c r="L4" s="55"/>
    </row>
    <row r="5" spans="1:12" s="56" customFormat="1" ht="43.5" customHeight="1">
      <c r="A5" s="409"/>
      <c r="B5" s="391"/>
      <c r="C5" s="325" t="s">
        <v>104</v>
      </c>
      <c r="D5" s="57" t="s">
        <v>109</v>
      </c>
      <c r="E5" s="57" t="s">
        <v>105</v>
      </c>
      <c r="F5" s="58" t="s">
        <v>103</v>
      </c>
      <c r="G5" s="324" t="s">
        <v>104</v>
      </c>
      <c r="H5" s="324" t="s">
        <v>105</v>
      </c>
      <c r="I5" s="324" t="s">
        <v>103</v>
      </c>
      <c r="J5" s="59" t="s">
        <v>104</v>
      </c>
      <c r="K5" s="57" t="s">
        <v>105</v>
      </c>
      <c r="L5" s="57" t="s">
        <v>103</v>
      </c>
    </row>
    <row r="6" spans="1:12" s="45" customFormat="1" ht="15.75">
      <c r="A6" s="228" t="s">
        <v>2</v>
      </c>
      <c r="B6" s="234">
        <v>175.185</v>
      </c>
      <c r="C6" s="165">
        <f>C7+C26+C37+C46+C54+C69+C76+C93</f>
        <v>144.3715</v>
      </c>
      <c r="D6" s="62">
        <f aca="true" t="shared" si="0" ref="D6:D46">C6/B6*100</f>
        <v>82.41087992693437</v>
      </c>
      <c r="E6" s="62">
        <v>156.57150000000001</v>
      </c>
      <c r="F6" s="211">
        <f aca="true" t="shared" si="1" ref="F6:F71">C6-E6</f>
        <v>-12.200000000000017</v>
      </c>
      <c r="G6" s="172">
        <f>G7+G26+G37+G46+G54+G69+G76+G93</f>
        <v>3570.1629000000003</v>
      </c>
      <c r="H6" s="62">
        <v>3632.3158099999996</v>
      </c>
      <c r="I6" s="63">
        <f>G6-H6</f>
        <v>-62.15290999999934</v>
      </c>
      <c r="J6" s="322">
        <f>IF(C6&gt;0,G6/C6*10,"")</f>
        <v>247.29000529882978</v>
      </c>
      <c r="K6" s="303">
        <f>IF(E6&gt;0,H6/E6*10,"")</f>
        <v>231.99086743117357</v>
      </c>
      <c r="L6" s="63">
        <f>J6-K6</f>
        <v>15.299137867656214</v>
      </c>
    </row>
    <row r="7" spans="1:12" s="44" customFormat="1" ht="15.75">
      <c r="A7" s="229" t="s">
        <v>3</v>
      </c>
      <c r="B7" s="235">
        <v>24.804000000000002</v>
      </c>
      <c r="C7" s="166">
        <f>SUM(C8:C24)</f>
        <v>20.423999999999996</v>
      </c>
      <c r="D7" s="65">
        <f t="shared" si="0"/>
        <v>82.3415578132559</v>
      </c>
      <c r="E7" s="65">
        <v>18.721</v>
      </c>
      <c r="F7" s="110">
        <f t="shared" si="1"/>
        <v>1.7029999999999959</v>
      </c>
      <c r="G7" s="173">
        <f>SUM(G8:G24)</f>
        <v>523.8090000000001</v>
      </c>
      <c r="H7" s="65">
        <v>480.59771000000006</v>
      </c>
      <c r="I7" s="67">
        <f aca="true" t="shared" si="2" ref="I7:I70">G7-H7</f>
        <v>43.21129000000002</v>
      </c>
      <c r="J7" s="171">
        <f aca="true" t="shared" si="3" ref="J7:J70">IF(C7&gt;0,G7/C7*10,"")</f>
        <v>256.4673913043479</v>
      </c>
      <c r="K7" s="39">
        <f aca="true" t="shared" si="4" ref="K7:K70">IF(E7&gt;0,H7/E7*10,"")</f>
        <v>256.7158324875808</v>
      </c>
      <c r="L7" s="67">
        <f>J7-K7</f>
        <v>-0.24844118323289877</v>
      </c>
    </row>
    <row r="8" spans="1:12" s="46" customFormat="1" ht="15">
      <c r="A8" s="230" t="s">
        <v>4</v>
      </c>
      <c r="B8" s="236">
        <v>3.3360000000000003</v>
      </c>
      <c r="C8" s="167">
        <v>2.5</v>
      </c>
      <c r="D8" s="66">
        <f t="shared" si="0"/>
        <v>74.94004796163068</v>
      </c>
      <c r="E8" s="66">
        <v>2.541</v>
      </c>
      <c r="F8" s="212">
        <f t="shared" si="1"/>
        <v>-0.040999999999999925</v>
      </c>
      <c r="G8" s="94">
        <v>29.3</v>
      </c>
      <c r="H8" s="66">
        <v>26.197709999999994</v>
      </c>
      <c r="I8" s="95">
        <f t="shared" si="2"/>
        <v>3.102290000000007</v>
      </c>
      <c r="J8" s="168">
        <f t="shared" si="3"/>
        <v>117.2</v>
      </c>
      <c r="K8" s="73">
        <f t="shared" si="4"/>
        <v>103.09999999999997</v>
      </c>
      <c r="L8" s="95">
        <f>J8-K8</f>
        <v>14.100000000000037</v>
      </c>
    </row>
    <row r="9" spans="1:12" s="46" customFormat="1" ht="15">
      <c r="A9" s="230" t="s">
        <v>5</v>
      </c>
      <c r="B9" s="236">
        <v>1.2309999999999999</v>
      </c>
      <c r="C9" s="167">
        <v>0.917</v>
      </c>
      <c r="D9" s="66">
        <f t="shared" si="0"/>
        <v>74.49228269699432</v>
      </c>
      <c r="E9" s="66">
        <v>1</v>
      </c>
      <c r="F9" s="212">
        <f t="shared" si="1"/>
        <v>-0.08299999999999996</v>
      </c>
      <c r="G9" s="94">
        <v>35.991</v>
      </c>
      <c r="H9" s="66">
        <v>38.2</v>
      </c>
      <c r="I9" s="95">
        <f t="shared" si="2"/>
        <v>-2.209000000000003</v>
      </c>
      <c r="J9" s="168">
        <f t="shared" si="3"/>
        <v>392.4863685932388</v>
      </c>
      <c r="K9" s="73">
        <f t="shared" si="4"/>
        <v>382</v>
      </c>
      <c r="L9" s="95">
        <f aca="true" t="shared" si="5" ref="L9:L18">J9-K9</f>
        <v>10.486368593238808</v>
      </c>
    </row>
    <row r="10" spans="1:12" s="46" customFormat="1" ht="15">
      <c r="A10" s="230" t="s">
        <v>6</v>
      </c>
      <c r="B10" s="236">
        <v>1.039</v>
      </c>
      <c r="C10" s="167">
        <v>0.908</v>
      </c>
      <c r="D10" s="66">
        <f t="shared" si="0"/>
        <v>87.39172281039463</v>
      </c>
      <c r="E10" s="66">
        <v>0.8</v>
      </c>
      <c r="F10" s="212">
        <f t="shared" si="1"/>
        <v>0.10799999999999998</v>
      </c>
      <c r="G10" s="94">
        <v>14.04</v>
      </c>
      <c r="H10" s="66">
        <v>17.1</v>
      </c>
      <c r="I10" s="95">
        <f t="shared" si="2"/>
        <v>-3.0600000000000023</v>
      </c>
      <c r="J10" s="168">
        <f t="shared" si="3"/>
        <v>154.62555066079292</v>
      </c>
      <c r="K10" s="73">
        <f t="shared" si="4"/>
        <v>213.75</v>
      </c>
      <c r="L10" s="95">
        <f t="shared" si="5"/>
        <v>-59.124449339207075</v>
      </c>
    </row>
    <row r="11" spans="1:12" s="46" customFormat="1" ht="15">
      <c r="A11" s="230" t="s">
        <v>7</v>
      </c>
      <c r="B11" s="236">
        <v>2.745</v>
      </c>
      <c r="C11" s="167">
        <v>2.64</v>
      </c>
      <c r="D11" s="66">
        <f t="shared" si="0"/>
        <v>96.17486338797814</v>
      </c>
      <c r="E11" s="66">
        <v>1.9</v>
      </c>
      <c r="F11" s="212">
        <f t="shared" si="1"/>
        <v>0.7400000000000002</v>
      </c>
      <c r="G11" s="94">
        <v>57.4</v>
      </c>
      <c r="H11" s="66">
        <v>39</v>
      </c>
      <c r="I11" s="95">
        <f t="shared" si="2"/>
        <v>18.4</v>
      </c>
      <c r="J11" s="168">
        <f t="shared" si="3"/>
        <v>217.42424242424244</v>
      </c>
      <c r="K11" s="73">
        <f t="shared" si="4"/>
        <v>205.26315789473685</v>
      </c>
      <c r="L11" s="95">
        <f t="shared" si="5"/>
        <v>12.161084529505587</v>
      </c>
    </row>
    <row r="12" spans="1:12" s="46" customFormat="1" ht="15">
      <c r="A12" s="230" t="s">
        <v>8</v>
      </c>
      <c r="B12" s="236">
        <v>0.395</v>
      </c>
      <c r="C12" s="167">
        <v>0.299</v>
      </c>
      <c r="D12" s="66">
        <f t="shared" si="0"/>
        <v>75.69620253164557</v>
      </c>
      <c r="E12" s="66">
        <v>0.3</v>
      </c>
      <c r="F12" s="212">
        <f t="shared" si="1"/>
        <v>-0.0010000000000000009</v>
      </c>
      <c r="G12" s="94">
        <v>9.388</v>
      </c>
      <c r="H12" s="66">
        <v>13</v>
      </c>
      <c r="I12" s="95">
        <f t="shared" si="2"/>
        <v>-3.612</v>
      </c>
      <c r="J12" s="168">
        <f t="shared" si="3"/>
        <v>313.9799331103679</v>
      </c>
      <c r="K12" s="73">
        <f t="shared" si="4"/>
        <v>433.33333333333337</v>
      </c>
      <c r="L12" s="95">
        <f t="shared" si="5"/>
        <v>-119.35340022296549</v>
      </c>
    </row>
    <row r="13" spans="1:12" s="46" customFormat="1" ht="15">
      <c r="A13" s="230" t="s">
        <v>9</v>
      </c>
      <c r="B13" s="236">
        <v>0.792</v>
      </c>
      <c r="C13" s="167">
        <v>0.64</v>
      </c>
      <c r="D13" s="66">
        <f t="shared" si="0"/>
        <v>80.8080808080808</v>
      </c>
      <c r="E13" s="66">
        <v>0.5</v>
      </c>
      <c r="F13" s="212">
        <f t="shared" si="1"/>
        <v>0.14</v>
      </c>
      <c r="G13" s="94">
        <v>11.8</v>
      </c>
      <c r="H13" s="66">
        <v>6.4</v>
      </c>
      <c r="I13" s="95">
        <f t="shared" si="2"/>
        <v>5.4</v>
      </c>
      <c r="J13" s="168">
        <f t="shared" si="3"/>
        <v>184.375</v>
      </c>
      <c r="K13" s="73">
        <f t="shared" si="4"/>
        <v>128</v>
      </c>
      <c r="L13" s="95">
        <f t="shared" si="5"/>
        <v>56.375</v>
      </c>
    </row>
    <row r="14" spans="1:12" s="46" customFormat="1" ht="15">
      <c r="A14" s="230" t="s">
        <v>10</v>
      </c>
      <c r="B14" s="236">
        <v>0.355</v>
      </c>
      <c r="C14" s="167">
        <v>0.2</v>
      </c>
      <c r="D14" s="66">
        <f t="shared" si="0"/>
        <v>56.33802816901409</v>
      </c>
      <c r="E14" s="66">
        <v>0.3</v>
      </c>
      <c r="F14" s="212">
        <f t="shared" si="1"/>
        <v>-0.09999999999999998</v>
      </c>
      <c r="G14" s="94">
        <v>2.6</v>
      </c>
      <c r="H14" s="66">
        <v>8.3</v>
      </c>
      <c r="I14" s="95">
        <f t="shared" si="2"/>
        <v>-5.700000000000001</v>
      </c>
      <c r="J14" s="168">
        <f t="shared" si="3"/>
        <v>130</v>
      </c>
      <c r="K14" s="73">
        <f t="shared" si="4"/>
        <v>276.66666666666674</v>
      </c>
      <c r="L14" s="95">
        <f t="shared" si="5"/>
        <v>-146.66666666666674</v>
      </c>
    </row>
    <row r="15" spans="1:12" s="368" customFormat="1" ht="15">
      <c r="A15" s="230" t="s">
        <v>11</v>
      </c>
      <c r="B15" s="236">
        <v>0.403</v>
      </c>
      <c r="C15" s="167">
        <v>0.27</v>
      </c>
      <c r="D15" s="66">
        <f t="shared" si="0"/>
        <v>66.99751861042184</v>
      </c>
      <c r="E15" s="66">
        <v>0.316</v>
      </c>
      <c r="F15" s="212">
        <f t="shared" si="1"/>
        <v>-0.045999999999999985</v>
      </c>
      <c r="G15" s="94">
        <v>5.4</v>
      </c>
      <c r="H15" s="66">
        <v>6.1</v>
      </c>
      <c r="I15" s="95">
        <f t="shared" si="2"/>
        <v>-0.6999999999999993</v>
      </c>
      <c r="J15" s="168">
        <f t="shared" si="3"/>
        <v>200</v>
      </c>
      <c r="K15" s="73">
        <f t="shared" si="4"/>
        <v>193.0379746835443</v>
      </c>
      <c r="L15" s="95">
        <f t="shared" si="5"/>
        <v>6.962025316455708</v>
      </c>
    </row>
    <row r="16" spans="1:12" s="46" customFormat="1" ht="15">
      <c r="A16" s="230" t="s">
        <v>12</v>
      </c>
      <c r="B16" s="236">
        <v>0.673</v>
      </c>
      <c r="C16" s="167">
        <v>0.5</v>
      </c>
      <c r="D16" s="66">
        <f t="shared" si="0"/>
        <v>74.29420505200594</v>
      </c>
      <c r="E16" s="66">
        <v>0.4</v>
      </c>
      <c r="F16" s="212">
        <f t="shared" si="1"/>
        <v>0.09999999999999998</v>
      </c>
      <c r="G16" s="94">
        <v>16</v>
      </c>
      <c r="H16" s="66">
        <v>9.9</v>
      </c>
      <c r="I16" s="95">
        <f t="shared" si="2"/>
        <v>6.1</v>
      </c>
      <c r="J16" s="168">
        <f t="shared" si="3"/>
        <v>320</v>
      </c>
      <c r="K16" s="73">
        <f t="shared" si="4"/>
        <v>247.5</v>
      </c>
      <c r="L16" s="95">
        <f t="shared" si="5"/>
        <v>72.5</v>
      </c>
    </row>
    <row r="17" spans="1:12" s="46" customFormat="1" ht="15">
      <c r="A17" s="230" t="s">
        <v>92</v>
      </c>
      <c r="B17" s="236">
        <v>7.339</v>
      </c>
      <c r="C17" s="167">
        <v>7</v>
      </c>
      <c r="D17" s="66">
        <f t="shared" si="0"/>
        <v>95.38084207657718</v>
      </c>
      <c r="E17" s="66">
        <v>5.4</v>
      </c>
      <c r="F17" s="212">
        <f t="shared" si="1"/>
        <v>1.5999999999999996</v>
      </c>
      <c r="G17" s="94">
        <v>254.4</v>
      </c>
      <c r="H17" s="66">
        <v>204.3</v>
      </c>
      <c r="I17" s="95">
        <f t="shared" si="2"/>
        <v>50.099999999999994</v>
      </c>
      <c r="J17" s="168">
        <f t="shared" si="3"/>
        <v>363.42857142857144</v>
      </c>
      <c r="K17" s="73">
        <f t="shared" si="4"/>
        <v>378.33333333333337</v>
      </c>
      <c r="L17" s="95">
        <f t="shared" si="5"/>
        <v>-14.904761904761926</v>
      </c>
    </row>
    <row r="18" spans="1:12" s="46" customFormat="1" ht="15">
      <c r="A18" s="230" t="s">
        <v>13</v>
      </c>
      <c r="B18" s="236">
        <v>1.477</v>
      </c>
      <c r="C18" s="167">
        <v>1.243</v>
      </c>
      <c r="D18" s="66">
        <f t="shared" si="0"/>
        <v>84.1570751523358</v>
      </c>
      <c r="E18" s="66">
        <v>1.5</v>
      </c>
      <c r="F18" s="212">
        <f t="shared" si="1"/>
        <v>-0.2569999999999999</v>
      </c>
      <c r="G18" s="94">
        <v>5.844</v>
      </c>
      <c r="H18" s="66">
        <v>14.6</v>
      </c>
      <c r="I18" s="95">
        <f t="shared" si="2"/>
        <v>-8.756</v>
      </c>
      <c r="J18" s="168">
        <f t="shared" si="3"/>
        <v>47.015285599356396</v>
      </c>
      <c r="K18" s="73">
        <f t="shared" si="4"/>
        <v>97.33333333333333</v>
      </c>
      <c r="L18" s="95">
        <f t="shared" si="5"/>
        <v>-50.31804773397693</v>
      </c>
    </row>
    <row r="19" spans="1:12" s="46" customFormat="1" ht="15">
      <c r="A19" s="230" t="s">
        <v>14</v>
      </c>
      <c r="B19" s="236">
        <v>0.923</v>
      </c>
      <c r="C19" s="167">
        <v>0.73</v>
      </c>
      <c r="D19" s="66">
        <f t="shared" si="0"/>
        <v>79.0899241603467</v>
      </c>
      <c r="E19" s="66">
        <v>0.7</v>
      </c>
      <c r="F19" s="212">
        <f t="shared" si="1"/>
        <v>0.030000000000000027</v>
      </c>
      <c r="G19" s="94">
        <v>16.2</v>
      </c>
      <c r="H19" s="66">
        <v>17.1</v>
      </c>
      <c r="I19" s="95">
        <f t="shared" si="2"/>
        <v>-0.9000000000000021</v>
      </c>
      <c r="J19" s="168">
        <f t="shared" si="3"/>
        <v>221.91780821917806</v>
      </c>
      <c r="K19" s="73">
        <f t="shared" si="4"/>
        <v>244.2857142857143</v>
      </c>
      <c r="L19" s="95">
        <f aca="true" t="shared" si="6" ref="L19:L32">J19-K19</f>
        <v>-22.36790606653625</v>
      </c>
    </row>
    <row r="20" spans="1:12" s="46" customFormat="1" ht="15">
      <c r="A20" s="230" t="s">
        <v>15</v>
      </c>
      <c r="B20" s="236">
        <v>0.461</v>
      </c>
      <c r="C20" s="167">
        <v>0.38</v>
      </c>
      <c r="D20" s="66">
        <f t="shared" si="0"/>
        <v>82.4295010845987</v>
      </c>
      <c r="E20" s="66">
        <v>0.33</v>
      </c>
      <c r="F20" s="212">
        <f t="shared" si="1"/>
        <v>0.04999999999999999</v>
      </c>
      <c r="G20" s="94">
        <v>7.1</v>
      </c>
      <c r="H20" s="66">
        <v>6.6</v>
      </c>
      <c r="I20" s="95">
        <f t="shared" si="2"/>
        <v>0.5</v>
      </c>
      <c r="J20" s="168">
        <f t="shared" si="3"/>
        <v>186.84210526315786</v>
      </c>
      <c r="K20" s="73">
        <f t="shared" si="4"/>
        <v>199.99999999999997</v>
      </c>
      <c r="L20" s="95">
        <f t="shared" si="6"/>
        <v>-13.15789473684211</v>
      </c>
    </row>
    <row r="21" spans="1:12" s="46" customFormat="1" ht="15">
      <c r="A21" s="230" t="s">
        <v>16</v>
      </c>
      <c r="B21" s="236">
        <v>0.27</v>
      </c>
      <c r="C21" s="167">
        <v>0.2</v>
      </c>
      <c r="D21" s="66">
        <f t="shared" si="0"/>
        <v>74.07407407407408</v>
      </c>
      <c r="E21" s="66">
        <v>0.334</v>
      </c>
      <c r="F21" s="212">
        <f t="shared" si="1"/>
        <v>-0.134</v>
      </c>
      <c r="G21" s="94">
        <v>4.8</v>
      </c>
      <c r="H21" s="66">
        <v>8.6</v>
      </c>
      <c r="I21" s="95">
        <f t="shared" si="2"/>
        <v>-3.8</v>
      </c>
      <c r="J21" s="168">
        <f t="shared" si="3"/>
        <v>239.99999999999997</v>
      </c>
      <c r="K21" s="73">
        <f t="shared" si="4"/>
        <v>257.4850299401198</v>
      </c>
      <c r="L21" s="95">
        <f t="shared" si="6"/>
        <v>-17.4850299401198</v>
      </c>
    </row>
    <row r="22" spans="1:12" s="46" customFormat="1" ht="15">
      <c r="A22" s="230" t="s">
        <v>17</v>
      </c>
      <c r="B22" s="236">
        <v>0.479</v>
      </c>
      <c r="C22" s="167">
        <v>0.4</v>
      </c>
      <c r="D22" s="66">
        <f t="shared" si="0"/>
        <v>83.50730688935283</v>
      </c>
      <c r="E22" s="66">
        <v>0.6</v>
      </c>
      <c r="F22" s="212">
        <f t="shared" si="1"/>
        <v>-0.19999999999999996</v>
      </c>
      <c r="G22" s="94">
        <v>8.1</v>
      </c>
      <c r="H22" s="66">
        <v>15.2</v>
      </c>
      <c r="I22" s="95">
        <f t="shared" si="2"/>
        <v>-7.1</v>
      </c>
      <c r="J22" s="168">
        <f t="shared" si="3"/>
        <v>202.49999999999997</v>
      </c>
      <c r="K22" s="73">
        <f t="shared" si="4"/>
        <v>253.33333333333331</v>
      </c>
      <c r="L22" s="95">
        <f t="shared" si="6"/>
        <v>-50.83333333333334</v>
      </c>
    </row>
    <row r="23" spans="1:12" s="46" customFormat="1" ht="15">
      <c r="A23" s="230" t="s">
        <v>18</v>
      </c>
      <c r="B23" s="236">
        <v>1.6520000000000001</v>
      </c>
      <c r="C23" s="167">
        <v>0.94</v>
      </c>
      <c r="D23" s="66">
        <f t="shared" si="0"/>
        <v>56.90072639225181</v>
      </c>
      <c r="E23" s="66">
        <v>1.1</v>
      </c>
      <c r="F23" s="212">
        <f t="shared" si="1"/>
        <v>-0.16000000000000014</v>
      </c>
      <c r="G23" s="94">
        <v>25.13</v>
      </c>
      <c r="H23" s="66">
        <v>26.1</v>
      </c>
      <c r="I23" s="95">
        <f t="shared" si="2"/>
        <v>-0.9700000000000024</v>
      </c>
      <c r="J23" s="168">
        <f t="shared" si="3"/>
        <v>267.3404255319149</v>
      </c>
      <c r="K23" s="73">
        <f t="shared" si="4"/>
        <v>237.27272727272725</v>
      </c>
      <c r="L23" s="95">
        <f t="shared" si="6"/>
        <v>30.067698259187637</v>
      </c>
    </row>
    <row r="24" spans="1:12" s="46" customFormat="1" ht="15">
      <c r="A24" s="230" t="s">
        <v>19</v>
      </c>
      <c r="B24" s="236">
        <v>1.189</v>
      </c>
      <c r="C24" s="167">
        <v>0.657</v>
      </c>
      <c r="D24" s="66">
        <f t="shared" si="0"/>
        <v>55.256518082422204</v>
      </c>
      <c r="E24" s="66">
        <v>0.7</v>
      </c>
      <c r="F24" s="212">
        <f t="shared" si="1"/>
        <v>-0.04299999999999993</v>
      </c>
      <c r="G24" s="94">
        <v>20.316</v>
      </c>
      <c r="H24" s="66">
        <v>23.9</v>
      </c>
      <c r="I24" s="95">
        <f t="shared" si="2"/>
        <v>-3.5839999999999996</v>
      </c>
      <c r="J24" s="168">
        <f t="shared" si="3"/>
        <v>309.2237442922374</v>
      </c>
      <c r="K24" s="73">
        <f t="shared" si="4"/>
        <v>341.42857142857144</v>
      </c>
      <c r="L24" s="95">
        <f t="shared" si="6"/>
        <v>-32.20482713633402</v>
      </c>
    </row>
    <row r="25" spans="1:12" s="46" customFormat="1" ht="15" hidden="1">
      <c r="A25" s="230"/>
      <c r="B25" s="236">
        <v>0.047</v>
      </c>
      <c r="C25" s="167"/>
      <c r="D25" s="66">
        <f t="shared" si="0"/>
        <v>0</v>
      </c>
      <c r="E25" s="66"/>
      <c r="F25" s="212"/>
      <c r="G25" s="94"/>
      <c r="H25" s="66"/>
      <c r="I25" s="95"/>
      <c r="J25" s="168">
        <f t="shared" si="3"/>
      </c>
      <c r="K25" s="73">
        <f t="shared" si="4"/>
      </c>
      <c r="L25" s="95" t="e">
        <f t="shared" si="6"/>
        <v>#VALUE!</v>
      </c>
    </row>
    <row r="26" spans="1:12" s="44" customFormat="1" ht="15.75">
      <c r="A26" s="229" t="s">
        <v>20</v>
      </c>
      <c r="B26" s="235">
        <v>5.565</v>
      </c>
      <c r="C26" s="166">
        <f>SUM(C27:C36)-C30</f>
        <v>3.1054999999999997</v>
      </c>
      <c r="D26" s="65">
        <f t="shared" si="0"/>
        <v>55.804132973944284</v>
      </c>
      <c r="E26" s="65">
        <v>3.4645</v>
      </c>
      <c r="F26" s="110">
        <f t="shared" si="1"/>
        <v>-0.35900000000000043</v>
      </c>
      <c r="G26" s="173">
        <f>SUM(G27:G36)-G30</f>
        <v>104.015</v>
      </c>
      <c r="H26" s="65">
        <v>112.46199999999999</v>
      </c>
      <c r="I26" s="67">
        <f t="shared" si="2"/>
        <v>-8.446999999999989</v>
      </c>
      <c r="J26" s="171">
        <f t="shared" si="3"/>
        <v>334.9380132023829</v>
      </c>
      <c r="K26" s="39">
        <f t="shared" si="4"/>
        <v>324.6124981959878</v>
      </c>
      <c r="L26" s="100">
        <f t="shared" si="6"/>
        <v>10.325515006395051</v>
      </c>
    </row>
    <row r="27" spans="1:12" s="46" customFormat="1" ht="15" hidden="1">
      <c r="A27" s="230" t="s">
        <v>61</v>
      </c>
      <c r="B27" s="236">
        <v>0.051000000000000004</v>
      </c>
      <c r="C27" s="167"/>
      <c r="D27" s="66">
        <f t="shared" si="0"/>
        <v>0</v>
      </c>
      <c r="E27" s="66">
        <v>0.0145</v>
      </c>
      <c r="F27" s="212">
        <f t="shared" si="1"/>
        <v>-0.0145</v>
      </c>
      <c r="G27" s="94"/>
      <c r="H27" s="66">
        <v>0.41</v>
      </c>
      <c r="I27" s="95">
        <f t="shared" si="2"/>
        <v>-0.41</v>
      </c>
      <c r="J27" s="168">
        <f t="shared" si="3"/>
      </c>
      <c r="K27" s="73">
        <f t="shared" si="4"/>
        <v>282.7586206896551</v>
      </c>
      <c r="L27" s="95" t="e">
        <f t="shared" si="6"/>
        <v>#VALUE!</v>
      </c>
    </row>
    <row r="28" spans="1:12" s="46" customFormat="1" ht="15" hidden="1">
      <c r="A28" s="230" t="s">
        <v>21</v>
      </c>
      <c r="B28" s="236">
        <v>0.046</v>
      </c>
      <c r="C28" s="167"/>
      <c r="D28" s="66">
        <f t="shared" si="0"/>
        <v>0</v>
      </c>
      <c r="E28" s="66">
        <v>0.05</v>
      </c>
      <c r="F28" s="212">
        <f t="shared" si="1"/>
        <v>-0.05</v>
      </c>
      <c r="G28" s="94"/>
      <c r="H28" s="66">
        <v>1.53</v>
      </c>
      <c r="I28" s="95">
        <f t="shared" si="2"/>
        <v>-1.53</v>
      </c>
      <c r="J28" s="168">
        <f t="shared" si="3"/>
      </c>
      <c r="K28" s="73">
        <f t="shared" si="4"/>
        <v>306</v>
      </c>
      <c r="L28" s="95" t="e">
        <f t="shared" si="6"/>
        <v>#VALUE!</v>
      </c>
    </row>
    <row r="29" spans="1:12" s="46" customFormat="1" ht="15" hidden="1">
      <c r="A29" s="230" t="s">
        <v>22</v>
      </c>
      <c r="B29" s="236">
        <v>0.07300000000000001</v>
      </c>
      <c r="C29" s="167"/>
      <c r="D29" s="66">
        <f t="shared" si="0"/>
        <v>0</v>
      </c>
      <c r="E29" s="66">
        <v>0.081</v>
      </c>
      <c r="F29" s="212">
        <f t="shared" si="1"/>
        <v>-0.081</v>
      </c>
      <c r="G29" s="94"/>
      <c r="H29" s="66">
        <v>1.14</v>
      </c>
      <c r="I29" s="95">
        <f t="shared" si="2"/>
        <v>-1.14</v>
      </c>
      <c r="J29" s="168">
        <f t="shared" si="3"/>
      </c>
      <c r="K29" s="73">
        <f t="shared" si="4"/>
        <v>140.74074074074073</v>
      </c>
      <c r="L29" s="95" t="e">
        <f t="shared" si="6"/>
        <v>#VALUE!</v>
      </c>
    </row>
    <row r="30" spans="1:12" s="46" customFormat="1" ht="15" hidden="1">
      <c r="A30" s="230" t="s">
        <v>62</v>
      </c>
      <c r="B30" s="236"/>
      <c r="C30" s="167"/>
      <c r="D30" s="66" t="e">
        <f t="shared" si="0"/>
        <v>#DIV/0!</v>
      </c>
      <c r="E30" s="66"/>
      <c r="F30" s="212">
        <f t="shared" si="1"/>
        <v>0</v>
      </c>
      <c r="G30" s="94"/>
      <c r="H30" s="66"/>
      <c r="I30" s="95">
        <f t="shared" si="2"/>
        <v>0</v>
      </c>
      <c r="J30" s="168">
        <f t="shared" si="3"/>
      </c>
      <c r="K30" s="73">
        <f t="shared" si="4"/>
      </c>
      <c r="L30" s="95" t="e">
        <f t="shared" si="6"/>
        <v>#VALUE!</v>
      </c>
    </row>
    <row r="31" spans="1:12" s="46" customFormat="1" ht="15">
      <c r="A31" s="230" t="s">
        <v>23</v>
      </c>
      <c r="B31" s="236">
        <v>0.241</v>
      </c>
      <c r="C31" s="167">
        <v>0.156</v>
      </c>
      <c r="D31" s="66">
        <f t="shared" si="0"/>
        <v>64.73029045643153</v>
      </c>
      <c r="E31" s="66">
        <v>0.2</v>
      </c>
      <c r="F31" s="212">
        <f t="shared" si="1"/>
        <v>-0.04400000000000001</v>
      </c>
      <c r="G31" s="94">
        <v>5.861</v>
      </c>
      <c r="H31" s="66">
        <v>9.3</v>
      </c>
      <c r="I31" s="95">
        <f t="shared" si="2"/>
        <v>-3.439000000000001</v>
      </c>
      <c r="J31" s="168">
        <f t="shared" si="3"/>
        <v>375.7051282051282</v>
      </c>
      <c r="K31" s="73">
        <f t="shared" si="4"/>
        <v>465</v>
      </c>
      <c r="L31" s="95">
        <f t="shared" si="6"/>
        <v>-89.29487179487182</v>
      </c>
    </row>
    <row r="32" spans="1:12" s="46" customFormat="1" ht="15">
      <c r="A32" s="230" t="s">
        <v>24</v>
      </c>
      <c r="B32" s="236">
        <v>1.034</v>
      </c>
      <c r="C32" s="167">
        <v>0.4</v>
      </c>
      <c r="D32" s="66">
        <f t="shared" si="0"/>
        <v>38.684719535783366</v>
      </c>
      <c r="E32" s="66">
        <v>0.5</v>
      </c>
      <c r="F32" s="212">
        <f>C32-E32</f>
        <v>-0.09999999999999998</v>
      </c>
      <c r="G32" s="94">
        <v>12.1</v>
      </c>
      <c r="H32" s="66">
        <v>8.9</v>
      </c>
      <c r="I32" s="95">
        <f t="shared" si="2"/>
        <v>3.1999999999999993</v>
      </c>
      <c r="J32" s="168">
        <f t="shared" si="3"/>
        <v>302.49999999999994</v>
      </c>
      <c r="K32" s="73">
        <f t="shared" si="4"/>
        <v>178</v>
      </c>
      <c r="L32" s="95">
        <f t="shared" si="6"/>
        <v>124.49999999999994</v>
      </c>
    </row>
    <row r="33" spans="1:12" s="46" customFormat="1" ht="15">
      <c r="A33" s="230" t="s">
        <v>25</v>
      </c>
      <c r="B33" s="236">
        <v>2.231</v>
      </c>
      <c r="C33" s="167">
        <v>1.89</v>
      </c>
      <c r="D33" s="66">
        <f t="shared" si="0"/>
        <v>84.71537427162707</v>
      </c>
      <c r="E33" s="66">
        <v>1.5</v>
      </c>
      <c r="F33" s="212">
        <f t="shared" si="1"/>
        <v>0.3899999999999999</v>
      </c>
      <c r="G33" s="94">
        <v>66.1</v>
      </c>
      <c r="H33" s="66">
        <v>60.3</v>
      </c>
      <c r="I33" s="95">
        <f t="shared" si="2"/>
        <v>5.799999999999997</v>
      </c>
      <c r="J33" s="168">
        <f t="shared" si="3"/>
        <v>349.7354497354497</v>
      </c>
      <c r="K33" s="73">
        <f t="shared" si="4"/>
        <v>401.99999999999994</v>
      </c>
      <c r="L33" s="95">
        <f>J33-K33</f>
        <v>-52.26455026455022</v>
      </c>
    </row>
    <row r="34" spans="1:12" s="46" customFormat="1" ht="15" hidden="1">
      <c r="A34" s="230" t="s">
        <v>26</v>
      </c>
      <c r="B34" s="236">
        <v>0.001</v>
      </c>
      <c r="C34" s="167"/>
      <c r="D34" s="66">
        <f t="shared" si="0"/>
        <v>0</v>
      </c>
      <c r="E34" s="66"/>
      <c r="F34" s="212">
        <f t="shared" si="1"/>
        <v>0</v>
      </c>
      <c r="G34" s="94"/>
      <c r="H34" s="66"/>
      <c r="I34" s="95">
        <f t="shared" si="2"/>
        <v>0</v>
      </c>
      <c r="J34" s="168">
        <f t="shared" si="3"/>
      </c>
      <c r="K34" s="73">
        <f t="shared" si="4"/>
      </c>
      <c r="L34" s="95" t="e">
        <f>J34-K34</f>
        <v>#VALUE!</v>
      </c>
    </row>
    <row r="35" spans="1:12" s="46" customFormat="1" ht="15">
      <c r="A35" s="230" t="s">
        <v>27</v>
      </c>
      <c r="B35" s="236">
        <v>1.562</v>
      </c>
      <c r="C35" s="167">
        <v>0.5715</v>
      </c>
      <c r="D35" s="66">
        <f t="shared" si="0"/>
        <v>36.58770806658131</v>
      </c>
      <c r="E35" s="66">
        <v>1</v>
      </c>
      <c r="F35" s="212">
        <f t="shared" si="1"/>
        <v>-0.4285</v>
      </c>
      <c r="G35" s="94">
        <v>18.554</v>
      </c>
      <c r="H35" s="66">
        <v>26.8</v>
      </c>
      <c r="I35" s="95">
        <f t="shared" si="2"/>
        <v>-8.246000000000002</v>
      </c>
      <c r="J35" s="168">
        <f t="shared" si="3"/>
        <v>324.65441819772525</v>
      </c>
      <c r="K35" s="73">
        <f t="shared" si="4"/>
        <v>268</v>
      </c>
      <c r="L35" s="95">
        <f>J35-K35</f>
        <v>56.65441819772525</v>
      </c>
    </row>
    <row r="36" spans="1:12" s="46" customFormat="1" ht="15">
      <c r="A36" s="230" t="s">
        <v>28</v>
      </c>
      <c r="B36" s="236">
        <v>0.325</v>
      </c>
      <c r="C36" s="167">
        <v>0.088</v>
      </c>
      <c r="D36" s="66">
        <f t="shared" si="0"/>
        <v>27.076923076923077</v>
      </c>
      <c r="E36" s="66">
        <v>0.119</v>
      </c>
      <c r="F36" s="212">
        <f t="shared" si="1"/>
        <v>-0.031</v>
      </c>
      <c r="G36" s="94">
        <v>1.4</v>
      </c>
      <c r="H36" s="66">
        <v>4.082</v>
      </c>
      <c r="I36" s="95">
        <f t="shared" si="2"/>
        <v>-2.682</v>
      </c>
      <c r="J36" s="168">
        <f t="shared" si="3"/>
        <v>159.0909090909091</v>
      </c>
      <c r="K36" s="73">
        <f t="shared" si="4"/>
        <v>343.0252100840336</v>
      </c>
      <c r="L36" s="95">
        <f>J36-K36</f>
        <v>-183.93430099312448</v>
      </c>
    </row>
    <row r="37" spans="1:12" s="44" customFormat="1" ht="15.75">
      <c r="A37" s="229" t="s">
        <v>93</v>
      </c>
      <c r="B37" s="235">
        <v>68.983</v>
      </c>
      <c r="C37" s="166">
        <f>SUM(C38:C45)</f>
        <v>59.141000000000005</v>
      </c>
      <c r="D37" s="65">
        <f t="shared" si="0"/>
        <v>85.73271675630228</v>
      </c>
      <c r="E37" s="65">
        <v>69.309</v>
      </c>
      <c r="F37" s="110">
        <f t="shared" si="1"/>
        <v>-10.167999999999992</v>
      </c>
      <c r="G37" s="173">
        <f>SUM(G38:G45)</f>
        <v>1521.34</v>
      </c>
      <c r="H37" s="65">
        <v>1653.474</v>
      </c>
      <c r="I37" s="67">
        <f>G37-H37</f>
        <v>-132.13400000000001</v>
      </c>
      <c r="J37" s="171">
        <f t="shared" si="3"/>
        <v>257.23947853435004</v>
      </c>
      <c r="K37" s="39">
        <f t="shared" si="4"/>
        <v>238.56555425702288</v>
      </c>
      <c r="L37" s="67">
        <f>J37-K37</f>
        <v>18.67392427732716</v>
      </c>
    </row>
    <row r="38" spans="1:12" s="46" customFormat="1" ht="15">
      <c r="A38" s="230" t="s">
        <v>63</v>
      </c>
      <c r="B38" s="236">
        <v>0.31</v>
      </c>
      <c r="C38" s="167">
        <v>0.26</v>
      </c>
      <c r="D38" s="66">
        <f t="shared" si="0"/>
        <v>83.87096774193549</v>
      </c>
      <c r="E38" s="66">
        <v>0.174</v>
      </c>
      <c r="F38" s="212">
        <f t="shared" si="1"/>
        <v>0.08600000000000002</v>
      </c>
      <c r="G38" s="94">
        <v>1.78</v>
      </c>
      <c r="H38" s="66">
        <v>1.9</v>
      </c>
      <c r="I38" s="95">
        <f t="shared" si="2"/>
        <v>-0.11999999999999988</v>
      </c>
      <c r="J38" s="168">
        <f t="shared" si="3"/>
        <v>68.46153846153845</v>
      </c>
      <c r="K38" s="73">
        <f t="shared" si="4"/>
        <v>109.19540229885058</v>
      </c>
      <c r="L38" s="95">
        <f aca="true" t="shared" si="7" ref="L38:L101">J38-K38</f>
        <v>-40.73386383731213</v>
      </c>
    </row>
    <row r="39" spans="1:12" s="46" customFormat="1" ht="15">
      <c r="A39" s="230" t="s">
        <v>67</v>
      </c>
      <c r="B39" s="236">
        <v>0.623</v>
      </c>
      <c r="C39" s="167">
        <v>0.498</v>
      </c>
      <c r="D39" s="66">
        <f t="shared" si="0"/>
        <v>79.93579454253612</v>
      </c>
      <c r="E39" s="66">
        <v>0.4</v>
      </c>
      <c r="F39" s="212">
        <f t="shared" si="1"/>
        <v>0.09799999999999998</v>
      </c>
      <c r="G39" s="94">
        <v>5.76</v>
      </c>
      <c r="H39" s="66">
        <v>11.5</v>
      </c>
      <c r="I39" s="95">
        <f t="shared" si="2"/>
        <v>-5.74</v>
      </c>
      <c r="J39" s="168">
        <f t="shared" si="3"/>
        <v>115.66265060240964</v>
      </c>
      <c r="K39" s="73">
        <f t="shared" si="4"/>
        <v>287.5</v>
      </c>
      <c r="L39" s="95">
        <f t="shared" si="7"/>
        <v>-171.83734939759034</v>
      </c>
    </row>
    <row r="40" spans="1:12" s="47" customFormat="1" ht="15">
      <c r="A40" s="231" t="s">
        <v>101</v>
      </c>
      <c r="B40" s="237">
        <v>1.964</v>
      </c>
      <c r="C40" s="169">
        <v>0.5</v>
      </c>
      <c r="D40" s="97">
        <f t="shared" si="0"/>
        <v>25.45824847250509</v>
      </c>
      <c r="E40" s="97">
        <v>1.9</v>
      </c>
      <c r="F40" s="213">
        <f>C40-E40</f>
        <v>-1.4</v>
      </c>
      <c r="G40" s="174">
        <v>8.5</v>
      </c>
      <c r="H40" s="97">
        <v>40.773999999999994</v>
      </c>
      <c r="I40" s="98">
        <f>G40-H40</f>
        <v>-32.273999999999994</v>
      </c>
      <c r="J40" s="168">
        <f t="shared" si="3"/>
        <v>170</v>
      </c>
      <c r="K40" s="73">
        <f t="shared" si="4"/>
        <v>214.59999999999997</v>
      </c>
      <c r="L40" s="98">
        <f>J40-K40</f>
        <v>-44.599999999999966</v>
      </c>
    </row>
    <row r="41" spans="1:12" s="46" customFormat="1" ht="15">
      <c r="A41" s="230" t="s">
        <v>30</v>
      </c>
      <c r="B41" s="236">
        <v>23.974</v>
      </c>
      <c r="C41" s="167">
        <v>21.8</v>
      </c>
      <c r="D41" s="66">
        <f t="shared" si="0"/>
        <v>90.93184282973222</v>
      </c>
      <c r="E41" s="66">
        <v>24.3</v>
      </c>
      <c r="F41" s="212">
        <f t="shared" si="1"/>
        <v>-2.5</v>
      </c>
      <c r="G41" s="94">
        <v>273.2</v>
      </c>
      <c r="H41" s="66">
        <v>343.2</v>
      </c>
      <c r="I41" s="95">
        <f t="shared" si="2"/>
        <v>-70</v>
      </c>
      <c r="J41" s="168">
        <f t="shared" si="3"/>
        <v>125.3211009174312</v>
      </c>
      <c r="K41" s="73">
        <f t="shared" si="4"/>
        <v>141.23456790123456</v>
      </c>
      <c r="L41" s="95">
        <f t="shared" si="7"/>
        <v>-15.91346698380336</v>
      </c>
    </row>
    <row r="42" spans="1:12" s="46" customFormat="1" ht="15">
      <c r="A42" s="230" t="s">
        <v>31</v>
      </c>
      <c r="B42" s="236">
        <v>16.703</v>
      </c>
      <c r="C42" s="167">
        <v>10.8</v>
      </c>
      <c r="D42" s="66">
        <f t="shared" si="0"/>
        <v>64.65904328563732</v>
      </c>
      <c r="E42" s="66">
        <v>17.2</v>
      </c>
      <c r="F42" s="212">
        <f t="shared" si="1"/>
        <v>-6.399999999999999</v>
      </c>
      <c r="G42" s="94">
        <v>474</v>
      </c>
      <c r="H42" s="66">
        <v>516</v>
      </c>
      <c r="I42" s="95">
        <f>G42-H42</f>
        <v>-42</v>
      </c>
      <c r="J42" s="168">
        <f t="shared" si="3"/>
        <v>438.88888888888886</v>
      </c>
      <c r="K42" s="73">
        <f t="shared" si="4"/>
        <v>300</v>
      </c>
      <c r="L42" s="95">
        <f t="shared" si="7"/>
        <v>138.88888888888886</v>
      </c>
    </row>
    <row r="43" spans="1:12" s="46" customFormat="1" ht="15">
      <c r="A43" s="230" t="s">
        <v>32</v>
      </c>
      <c r="B43" s="236">
        <v>15.443000000000001</v>
      </c>
      <c r="C43" s="167">
        <v>15.4</v>
      </c>
      <c r="D43" s="66">
        <f t="shared" si="0"/>
        <v>99.72155669235252</v>
      </c>
      <c r="E43" s="66">
        <v>16.535</v>
      </c>
      <c r="F43" s="212">
        <f t="shared" si="1"/>
        <v>-1.1349999999999998</v>
      </c>
      <c r="G43" s="94">
        <v>447.8</v>
      </c>
      <c r="H43" s="66">
        <v>543.9</v>
      </c>
      <c r="I43" s="95">
        <f t="shared" si="2"/>
        <v>-96.09999999999997</v>
      </c>
      <c r="J43" s="168">
        <f t="shared" si="3"/>
        <v>290.7792207792208</v>
      </c>
      <c r="K43" s="73">
        <f t="shared" si="4"/>
        <v>328.9386150589658</v>
      </c>
      <c r="L43" s="95">
        <f t="shared" si="7"/>
        <v>-38.159394279745015</v>
      </c>
    </row>
    <row r="44" spans="1:12" s="46" customFormat="1" ht="15">
      <c r="A44" s="230" t="s">
        <v>33</v>
      </c>
      <c r="B44" s="236">
        <v>9.883</v>
      </c>
      <c r="C44" s="167">
        <v>9.883</v>
      </c>
      <c r="D44" s="66">
        <f t="shared" si="0"/>
        <v>100</v>
      </c>
      <c r="E44" s="66">
        <v>8.8</v>
      </c>
      <c r="F44" s="212">
        <f t="shared" si="1"/>
        <v>1.0829999999999984</v>
      </c>
      <c r="G44" s="94">
        <v>310.3</v>
      </c>
      <c r="H44" s="66">
        <v>196.2</v>
      </c>
      <c r="I44" s="95">
        <f t="shared" si="2"/>
        <v>114.10000000000002</v>
      </c>
      <c r="J44" s="168">
        <f t="shared" si="3"/>
        <v>313.973489831023</v>
      </c>
      <c r="K44" s="73">
        <f t="shared" si="4"/>
        <v>222.95454545454544</v>
      </c>
      <c r="L44" s="95">
        <f t="shared" si="7"/>
        <v>91.01894437647758</v>
      </c>
    </row>
    <row r="45" spans="1:12" s="46" customFormat="1" ht="15" hidden="1">
      <c r="A45" s="230" t="s">
        <v>102</v>
      </c>
      <c r="B45" s="236">
        <v>0.083</v>
      </c>
      <c r="C45" s="167"/>
      <c r="D45" s="66">
        <f t="shared" si="0"/>
        <v>0</v>
      </c>
      <c r="E45" s="66"/>
      <c r="F45" s="212">
        <f t="shared" si="1"/>
        <v>0</v>
      </c>
      <c r="G45" s="94"/>
      <c r="H45" s="66"/>
      <c r="I45" s="95"/>
      <c r="J45" s="168">
        <f t="shared" si="3"/>
      </c>
      <c r="K45" s="73">
        <f t="shared" si="4"/>
      </c>
      <c r="L45" s="95" t="e">
        <f>J45-K45</f>
        <v>#VALUE!</v>
      </c>
    </row>
    <row r="46" spans="1:12" s="44" customFormat="1" ht="15.75">
      <c r="A46" s="229" t="s">
        <v>98</v>
      </c>
      <c r="B46" s="235">
        <v>24.361</v>
      </c>
      <c r="C46" s="170">
        <f>SUM(C47:C53)</f>
        <v>19.204</v>
      </c>
      <c r="D46" s="39">
        <f t="shared" si="0"/>
        <v>78.83091827100694</v>
      </c>
      <c r="E46" s="99">
        <v>20.983999999999998</v>
      </c>
      <c r="F46" s="110">
        <f t="shared" si="1"/>
        <v>-1.7799999999999976</v>
      </c>
      <c r="G46" s="175">
        <f>SUM(G47:G53)</f>
        <v>359.938</v>
      </c>
      <c r="H46" s="99">
        <v>389.13199999999995</v>
      </c>
      <c r="I46" s="67">
        <f>G46-H46</f>
        <v>-29.19399999999996</v>
      </c>
      <c r="J46" s="171">
        <f t="shared" si="3"/>
        <v>187.42866069568836</v>
      </c>
      <c r="K46" s="39">
        <f t="shared" si="4"/>
        <v>185.44224170796795</v>
      </c>
      <c r="L46" s="100">
        <f t="shared" si="7"/>
        <v>1.9864189877204126</v>
      </c>
    </row>
    <row r="47" spans="1:12" s="46" customFormat="1" ht="15">
      <c r="A47" s="230" t="s">
        <v>64</v>
      </c>
      <c r="B47" s="236">
        <v>1.186</v>
      </c>
      <c r="C47" s="167">
        <v>1.186</v>
      </c>
      <c r="D47" s="66">
        <f aca="true" t="shared" si="8" ref="D47:D103">C47/B47*100</f>
        <v>100</v>
      </c>
      <c r="E47" s="66">
        <v>1.2</v>
      </c>
      <c r="F47" s="212">
        <f t="shared" si="1"/>
        <v>-0.014000000000000012</v>
      </c>
      <c r="G47" s="94">
        <v>33.208</v>
      </c>
      <c r="H47" s="66">
        <v>43.2</v>
      </c>
      <c r="I47" s="95">
        <f t="shared" si="2"/>
        <v>-9.992000000000004</v>
      </c>
      <c r="J47" s="168">
        <f t="shared" si="3"/>
        <v>280</v>
      </c>
      <c r="K47" s="73">
        <f t="shared" si="4"/>
        <v>360.00000000000006</v>
      </c>
      <c r="L47" s="101">
        <f t="shared" si="7"/>
        <v>-80.00000000000006</v>
      </c>
    </row>
    <row r="48" spans="1:12" s="46" customFormat="1" ht="15" hidden="1">
      <c r="A48" s="230" t="s">
        <v>65</v>
      </c>
      <c r="B48" s="236">
        <v>0.306</v>
      </c>
      <c r="C48" s="167"/>
      <c r="D48" s="66">
        <f t="shared" si="8"/>
        <v>0</v>
      </c>
      <c r="E48" s="66">
        <v>0.5</v>
      </c>
      <c r="F48" s="212">
        <f t="shared" si="1"/>
        <v>-0.5</v>
      </c>
      <c r="G48" s="94"/>
      <c r="H48" s="66">
        <v>7.8</v>
      </c>
      <c r="I48" s="95">
        <f t="shared" si="2"/>
        <v>-7.8</v>
      </c>
      <c r="J48" s="168">
        <f t="shared" si="3"/>
      </c>
      <c r="K48" s="73">
        <f t="shared" si="4"/>
        <v>156</v>
      </c>
      <c r="L48" s="101" t="e">
        <f t="shared" si="7"/>
        <v>#VALUE!</v>
      </c>
    </row>
    <row r="49" spans="1:12" s="46" customFormat="1" ht="15">
      <c r="A49" s="230" t="s">
        <v>66</v>
      </c>
      <c r="B49" s="236">
        <v>13.043000000000001</v>
      </c>
      <c r="C49" s="167">
        <v>11.8</v>
      </c>
      <c r="D49" s="66">
        <f t="shared" si="8"/>
        <v>90.46998389940964</v>
      </c>
      <c r="E49" s="66">
        <v>12.918</v>
      </c>
      <c r="F49" s="212">
        <f t="shared" si="1"/>
        <v>-1.1179999999999986</v>
      </c>
      <c r="G49" s="94">
        <v>227</v>
      </c>
      <c r="H49" s="66">
        <v>245.442</v>
      </c>
      <c r="I49" s="95">
        <f>G49-H49</f>
        <v>-18.442000000000007</v>
      </c>
      <c r="J49" s="168">
        <f t="shared" si="3"/>
        <v>192.37288135593218</v>
      </c>
      <c r="K49" s="73">
        <f t="shared" si="4"/>
        <v>190</v>
      </c>
      <c r="L49" s="101">
        <f t="shared" si="7"/>
        <v>2.3728813559321793</v>
      </c>
    </row>
    <row r="50" spans="1:12" s="46" customFormat="1" ht="15">
      <c r="A50" s="230" t="s">
        <v>29</v>
      </c>
      <c r="B50" s="236">
        <v>0.325</v>
      </c>
      <c r="C50" s="167">
        <v>0.158</v>
      </c>
      <c r="D50" s="66">
        <f t="shared" si="8"/>
        <v>48.61538461538461</v>
      </c>
      <c r="E50" s="66">
        <v>0.4</v>
      </c>
      <c r="F50" s="212">
        <f t="shared" si="1"/>
        <v>-0.24200000000000002</v>
      </c>
      <c r="G50" s="94">
        <v>2.655</v>
      </c>
      <c r="H50" s="66">
        <v>6.2</v>
      </c>
      <c r="I50" s="95">
        <f>G50-H50</f>
        <v>-3.5450000000000004</v>
      </c>
      <c r="J50" s="168">
        <f t="shared" si="3"/>
        <v>168.0379746835443</v>
      </c>
      <c r="K50" s="73">
        <f t="shared" si="4"/>
        <v>155</v>
      </c>
      <c r="L50" s="101">
        <f t="shared" si="7"/>
        <v>13.037974683544292</v>
      </c>
    </row>
    <row r="51" spans="1:12" s="46" customFormat="1" ht="15">
      <c r="A51" s="230" t="s">
        <v>68</v>
      </c>
      <c r="B51" s="236">
        <v>1.2</v>
      </c>
      <c r="C51" s="167">
        <v>1.2</v>
      </c>
      <c r="D51" s="66">
        <f t="shared" si="8"/>
        <v>100</v>
      </c>
      <c r="E51" s="66">
        <v>0.6</v>
      </c>
      <c r="F51" s="212">
        <f t="shared" si="1"/>
        <v>0.6</v>
      </c>
      <c r="G51" s="94">
        <v>6</v>
      </c>
      <c r="H51" s="66">
        <v>12.9</v>
      </c>
      <c r="I51" s="95">
        <f>G51-H51</f>
        <v>-6.9</v>
      </c>
      <c r="J51" s="168">
        <f t="shared" si="3"/>
        <v>50</v>
      </c>
      <c r="K51" s="73">
        <f t="shared" si="4"/>
        <v>215</v>
      </c>
      <c r="L51" s="101">
        <f t="shared" si="7"/>
        <v>-165</v>
      </c>
    </row>
    <row r="52" spans="1:12" s="46" customFormat="1" ht="15">
      <c r="A52" s="230" t="s">
        <v>69</v>
      </c>
      <c r="B52" s="236">
        <v>0.761</v>
      </c>
      <c r="C52" s="167">
        <v>0.36</v>
      </c>
      <c r="D52" s="66">
        <f t="shared" si="8"/>
        <v>47.30617608409987</v>
      </c>
      <c r="E52" s="66">
        <v>0.266</v>
      </c>
      <c r="F52" s="212">
        <f t="shared" si="1"/>
        <v>0.09399999999999997</v>
      </c>
      <c r="G52" s="94">
        <v>3.475</v>
      </c>
      <c r="H52" s="105">
        <v>3.89</v>
      </c>
      <c r="I52" s="95">
        <f>G52-H52</f>
        <v>-0.41500000000000004</v>
      </c>
      <c r="J52" s="168">
        <f t="shared" si="3"/>
        <v>96.52777777777779</v>
      </c>
      <c r="K52" s="73">
        <f t="shared" si="4"/>
        <v>146.2406015037594</v>
      </c>
      <c r="L52" s="101">
        <f t="shared" si="7"/>
        <v>-49.71282372598161</v>
      </c>
    </row>
    <row r="53" spans="1:12" s="46" customFormat="1" ht="15">
      <c r="A53" s="230" t="s">
        <v>95</v>
      </c>
      <c r="B53" s="236">
        <v>8.291</v>
      </c>
      <c r="C53" s="167">
        <v>4.5</v>
      </c>
      <c r="D53" s="66">
        <f t="shared" si="8"/>
        <v>54.27572066095766</v>
      </c>
      <c r="E53" s="66">
        <v>5.1</v>
      </c>
      <c r="F53" s="212">
        <f t="shared" si="1"/>
        <v>-0.5999999999999996</v>
      </c>
      <c r="G53" s="94">
        <v>87.6</v>
      </c>
      <c r="H53" s="66">
        <v>69.7</v>
      </c>
      <c r="I53" s="95">
        <f>G53-H53</f>
        <v>17.89999999999999</v>
      </c>
      <c r="J53" s="168">
        <f t="shared" si="3"/>
        <v>194.66666666666666</v>
      </c>
      <c r="K53" s="73">
        <f t="shared" si="4"/>
        <v>136.66666666666669</v>
      </c>
      <c r="L53" s="101">
        <f>J53-K53</f>
        <v>57.99999999999997</v>
      </c>
    </row>
    <row r="54" spans="1:12" s="44" customFormat="1" ht="15.75">
      <c r="A54" s="232" t="s">
        <v>34</v>
      </c>
      <c r="B54" s="235">
        <v>29.195</v>
      </c>
      <c r="C54" s="171">
        <f>SUM(C55:C68)</f>
        <v>24.565</v>
      </c>
      <c r="D54" s="65">
        <f t="shared" si="8"/>
        <v>84.1411200548039</v>
      </c>
      <c r="E54" s="39">
        <v>24.650000000000002</v>
      </c>
      <c r="F54" s="110">
        <f t="shared" si="1"/>
        <v>-0.08500000000000085</v>
      </c>
      <c r="G54" s="42">
        <f>SUM(G55:G68)</f>
        <v>620.778</v>
      </c>
      <c r="H54" s="39">
        <v>539.5129999999999</v>
      </c>
      <c r="I54" s="131">
        <f>SUM(I55:I68)</f>
        <v>81.26500000000001</v>
      </c>
      <c r="J54" s="171">
        <f t="shared" si="3"/>
        <v>252.70832485243233</v>
      </c>
      <c r="K54" s="39">
        <f t="shared" si="4"/>
        <v>218.8693711967545</v>
      </c>
      <c r="L54" s="131">
        <f t="shared" si="7"/>
        <v>33.83895365567781</v>
      </c>
    </row>
    <row r="55" spans="1:12" s="46" customFormat="1" ht="15">
      <c r="A55" s="233" t="s">
        <v>70</v>
      </c>
      <c r="B55" s="236">
        <v>1.5910000000000002</v>
      </c>
      <c r="C55" s="168">
        <v>1.5</v>
      </c>
      <c r="D55" s="66">
        <f t="shared" si="8"/>
        <v>94.28032683846637</v>
      </c>
      <c r="E55" s="73">
        <v>1.3</v>
      </c>
      <c r="F55" s="212">
        <f t="shared" si="1"/>
        <v>0.19999999999999996</v>
      </c>
      <c r="G55" s="72">
        <v>33.2</v>
      </c>
      <c r="H55" s="73">
        <v>28.9</v>
      </c>
      <c r="I55" s="127">
        <f t="shared" si="2"/>
        <v>4.300000000000004</v>
      </c>
      <c r="J55" s="168">
        <f t="shared" si="3"/>
        <v>221.33333333333337</v>
      </c>
      <c r="K55" s="73">
        <f t="shared" si="4"/>
        <v>222.3076923076923</v>
      </c>
      <c r="L55" s="129">
        <f t="shared" si="7"/>
        <v>-0.9743589743589212</v>
      </c>
    </row>
    <row r="56" spans="1:12" s="46" customFormat="1" ht="15">
      <c r="A56" s="233" t="s">
        <v>71</v>
      </c>
      <c r="B56" s="236">
        <v>1.283</v>
      </c>
      <c r="C56" s="168">
        <v>1.283</v>
      </c>
      <c r="D56" s="66">
        <f t="shared" si="8"/>
        <v>100</v>
      </c>
      <c r="E56" s="73">
        <v>1.2</v>
      </c>
      <c r="F56" s="212">
        <f t="shared" si="1"/>
        <v>0.08299999999999996</v>
      </c>
      <c r="G56" s="72">
        <v>29.7</v>
      </c>
      <c r="H56" s="73">
        <v>31.1</v>
      </c>
      <c r="I56" s="127">
        <f t="shared" si="2"/>
        <v>-1.4000000000000021</v>
      </c>
      <c r="J56" s="168">
        <f t="shared" si="3"/>
        <v>231.48869836321123</v>
      </c>
      <c r="K56" s="73">
        <f t="shared" si="4"/>
        <v>259.1666666666667</v>
      </c>
      <c r="L56" s="129">
        <f t="shared" si="7"/>
        <v>-27.677968303455458</v>
      </c>
    </row>
    <row r="57" spans="1:12" s="46" customFormat="1" ht="15">
      <c r="A57" s="233" t="s">
        <v>72</v>
      </c>
      <c r="B57" s="236">
        <v>2.002</v>
      </c>
      <c r="C57" s="168">
        <v>1.402</v>
      </c>
      <c r="D57" s="66">
        <f t="shared" si="8"/>
        <v>70.02997002997003</v>
      </c>
      <c r="E57" s="73">
        <v>2.191</v>
      </c>
      <c r="F57" s="212">
        <f t="shared" si="1"/>
        <v>-0.7889999999999999</v>
      </c>
      <c r="G57" s="72">
        <v>9.101</v>
      </c>
      <c r="H57" s="73">
        <v>23</v>
      </c>
      <c r="I57" s="127">
        <f t="shared" si="2"/>
        <v>-13.899</v>
      </c>
      <c r="J57" s="168">
        <f t="shared" si="3"/>
        <v>64.91440798858774</v>
      </c>
      <c r="K57" s="73">
        <f t="shared" si="4"/>
        <v>104.97489730716568</v>
      </c>
      <c r="L57" s="129">
        <f t="shared" si="7"/>
        <v>-40.060489318577936</v>
      </c>
    </row>
    <row r="58" spans="1:12" s="46" customFormat="1" ht="15">
      <c r="A58" s="233" t="s">
        <v>73</v>
      </c>
      <c r="B58" s="236">
        <v>2.703</v>
      </c>
      <c r="C58" s="168">
        <v>2.4</v>
      </c>
      <c r="D58" s="66">
        <f t="shared" si="8"/>
        <v>88.79023307436182</v>
      </c>
      <c r="E58" s="73">
        <v>2.058</v>
      </c>
      <c r="F58" s="212">
        <f t="shared" si="1"/>
        <v>0.3420000000000001</v>
      </c>
      <c r="G58" s="72">
        <v>68.6</v>
      </c>
      <c r="H58" s="73">
        <v>63.5</v>
      </c>
      <c r="I58" s="127">
        <f t="shared" si="2"/>
        <v>5.099999999999994</v>
      </c>
      <c r="J58" s="168">
        <f t="shared" si="3"/>
        <v>285.8333333333333</v>
      </c>
      <c r="K58" s="73">
        <f t="shared" si="4"/>
        <v>308.5519922254617</v>
      </c>
      <c r="L58" s="129">
        <f t="shared" si="7"/>
        <v>-22.71865889212836</v>
      </c>
    </row>
    <row r="59" spans="1:12" s="46" customFormat="1" ht="15">
      <c r="A59" s="233" t="s">
        <v>74</v>
      </c>
      <c r="B59" s="236">
        <v>0.747</v>
      </c>
      <c r="C59" s="168">
        <v>0.229</v>
      </c>
      <c r="D59" s="66">
        <f t="shared" si="8"/>
        <v>30.655957161981263</v>
      </c>
      <c r="E59" s="73">
        <v>0.19</v>
      </c>
      <c r="F59" s="212">
        <f t="shared" si="1"/>
        <v>0.03900000000000001</v>
      </c>
      <c r="G59" s="72">
        <v>6.272</v>
      </c>
      <c r="H59" s="73">
        <v>8.113</v>
      </c>
      <c r="I59" s="127">
        <f t="shared" si="2"/>
        <v>-1.8409999999999993</v>
      </c>
      <c r="J59" s="168">
        <f t="shared" si="3"/>
        <v>273.88646288209605</v>
      </c>
      <c r="K59" s="73">
        <f t="shared" si="4"/>
        <v>426.99999999999994</v>
      </c>
      <c r="L59" s="129">
        <f t="shared" si="7"/>
        <v>-153.1135371179039</v>
      </c>
    </row>
    <row r="60" spans="1:12" s="46" customFormat="1" ht="15">
      <c r="A60" s="233" t="s">
        <v>35</v>
      </c>
      <c r="B60" s="236">
        <v>0.878</v>
      </c>
      <c r="C60" s="168">
        <v>0.878</v>
      </c>
      <c r="D60" s="66">
        <f t="shared" si="8"/>
        <v>100</v>
      </c>
      <c r="E60" s="73">
        <v>1.111</v>
      </c>
      <c r="F60" s="212">
        <f t="shared" si="1"/>
        <v>-0.23299999999999998</v>
      </c>
      <c r="G60" s="72">
        <v>24.3</v>
      </c>
      <c r="H60" s="73">
        <v>29.9</v>
      </c>
      <c r="I60" s="127">
        <f t="shared" si="2"/>
        <v>-5.599999999999998</v>
      </c>
      <c r="J60" s="168">
        <f t="shared" si="3"/>
        <v>276.76537585421414</v>
      </c>
      <c r="K60" s="73">
        <f t="shared" si="4"/>
        <v>269.1269126912691</v>
      </c>
      <c r="L60" s="129">
        <f t="shared" si="7"/>
        <v>7.6384631629450155</v>
      </c>
    </row>
    <row r="61" spans="1:12" s="46" customFormat="1" ht="15">
      <c r="A61" s="233" t="s">
        <v>94</v>
      </c>
      <c r="B61" s="236">
        <v>1.216</v>
      </c>
      <c r="C61" s="168">
        <v>0.377</v>
      </c>
      <c r="D61" s="66">
        <f>C61/B61*100</f>
        <v>31.00328947368421</v>
      </c>
      <c r="E61" s="73">
        <v>0.6</v>
      </c>
      <c r="F61" s="212">
        <f>C61-E61</f>
        <v>-0.22299999999999998</v>
      </c>
      <c r="G61" s="72">
        <v>11.077</v>
      </c>
      <c r="H61" s="73">
        <v>11.8</v>
      </c>
      <c r="I61" s="127">
        <f>G61-H61</f>
        <v>-0.7230000000000008</v>
      </c>
      <c r="J61" s="168">
        <f t="shared" si="3"/>
        <v>293.8196286472148</v>
      </c>
      <c r="K61" s="73">
        <f t="shared" si="4"/>
        <v>196.66666666666669</v>
      </c>
      <c r="L61" s="129">
        <f>J61-K61</f>
        <v>97.15296198054813</v>
      </c>
    </row>
    <row r="62" spans="1:12" s="46" customFormat="1" ht="15">
      <c r="A62" s="233" t="s">
        <v>36</v>
      </c>
      <c r="B62" s="236">
        <v>0.244</v>
      </c>
      <c r="C62" s="168">
        <v>0.15</v>
      </c>
      <c r="D62" s="66">
        <f t="shared" si="8"/>
        <v>61.47540983606557</v>
      </c>
      <c r="E62" s="73">
        <v>0.3</v>
      </c>
      <c r="F62" s="212">
        <f t="shared" si="1"/>
        <v>-0.15</v>
      </c>
      <c r="G62" s="72">
        <v>4.3</v>
      </c>
      <c r="H62" s="73">
        <v>7.2</v>
      </c>
      <c r="I62" s="127">
        <f t="shared" si="2"/>
        <v>-2.9000000000000004</v>
      </c>
      <c r="J62" s="168">
        <f t="shared" si="3"/>
        <v>286.6666666666667</v>
      </c>
      <c r="K62" s="73">
        <f t="shared" si="4"/>
        <v>240</v>
      </c>
      <c r="L62" s="129">
        <f t="shared" si="7"/>
        <v>46.666666666666686</v>
      </c>
    </row>
    <row r="63" spans="1:12" s="46" customFormat="1" ht="15">
      <c r="A63" s="233" t="s">
        <v>75</v>
      </c>
      <c r="B63" s="236">
        <v>1.095</v>
      </c>
      <c r="C63" s="168">
        <v>0.917</v>
      </c>
      <c r="D63" s="66">
        <f t="shared" si="8"/>
        <v>83.74429223744293</v>
      </c>
      <c r="E63" s="73">
        <v>1</v>
      </c>
      <c r="F63" s="212">
        <f t="shared" si="1"/>
        <v>-0.08299999999999996</v>
      </c>
      <c r="G63" s="72">
        <v>37.642</v>
      </c>
      <c r="H63" s="73">
        <v>31.6</v>
      </c>
      <c r="I63" s="127">
        <f t="shared" si="2"/>
        <v>6.042000000000002</v>
      </c>
      <c r="J63" s="168">
        <f t="shared" si="3"/>
        <v>410.4907306434024</v>
      </c>
      <c r="K63" s="73">
        <f t="shared" si="4"/>
        <v>316</v>
      </c>
      <c r="L63" s="129">
        <f t="shared" si="7"/>
        <v>94.4907306434024</v>
      </c>
    </row>
    <row r="64" spans="1:12" s="46" customFormat="1" ht="15">
      <c r="A64" s="233" t="s">
        <v>37</v>
      </c>
      <c r="B64" s="236">
        <v>1.899</v>
      </c>
      <c r="C64" s="168">
        <v>1.8</v>
      </c>
      <c r="D64" s="66">
        <f t="shared" si="8"/>
        <v>94.7867298578199</v>
      </c>
      <c r="E64" s="73">
        <v>1.2</v>
      </c>
      <c r="F64" s="212">
        <f t="shared" si="1"/>
        <v>0.6000000000000001</v>
      </c>
      <c r="G64" s="72">
        <v>46.8</v>
      </c>
      <c r="H64" s="73">
        <v>33.8</v>
      </c>
      <c r="I64" s="127">
        <f t="shared" si="2"/>
        <v>13</v>
      </c>
      <c r="J64" s="168">
        <f t="shared" si="3"/>
        <v>259.99999999999994</v>
      </c>
      <c r="K64" s="73">
        <f t="shared" si="4"/>
        <v>281.66666666666663</v>
      </c>
      <c r="L64" s="129">
        <f t="shared" si="7"/>
        <v>-21.666666666666686</v>
      </c>
    </row>
    <row r="65" spans="1:12" s="46" customFormat="1" ht="15">
      <c r="A65" s="233" t="s">
        <v>38</v>
      </c>
      <c r="B65" s="236">
        <v>1.536</v>
      </c>
      <c r="C65" s="168">
        <v>1.117</v>
      </c>
      <c r="D65" s="66">
        <f t="shared" si="8"/>
        <v>72.72135416666666</v>
      </c>
      <c r="E65" s="73">
        <v>1.9</v>
      </c>
      <c r="F65" s="212">
        <f t="shared" si="1"/>
        <v>-0.7829999999999999</v>
      </c>
      <c r="G65" s="72">
        <v>36.3</v>
      </c>
      <c r="H65" s="73">
        <v>28.7</v>
      </c>
      <c r="I65" s="127">
        <f t="shared" si="2"/>
        <v>7.599999999999998</v>
      </c>
      <c r="J65" s="168">
        <f t="shared" si="3"/>
        <v>324.977618621307</v>
      </c>
      <c r="K65" s="73">
        <f t="shared" si="4"/>
        <v>151.05263157894737</v>
      </c>
      <c r="L65" s="129">
        <f t="shared" si="7"/>
        <v>173.92498704235962</v>
      </c>
    </row>
    <row r="66" spans="1:12" s="46" customFormat="1" ht="15">
      <c r="A66" s="230" t="s">
        <v>39</v>
      </c>
      <c r="B66" s="236">
        <v>3.793</v>
      </c>
      <c r="C66" s="168">
        <v>3</v>
      </c>
      <c r="D66" s="66">
        <f t="shared" si="8"/>
        <v>79.09306617453204</v>
      </c>
      <c r="E66" s="73">
        <v>2.9</v>
      </c>
      <c r="F66" s="212">
        <f t="shared" si="1"/>
        <v>0.10000000000000009</v>
      </c>
      <c r="G66" s="72">
        <v>101.9</v>
      </c>
      <c r="H66" s="73">
        <v>78.3</v>
      </c>
      <c r="I66" s="127">
        <f t="shared" si="2"/>
        <v>23.60000000000001</v>
      </c>
      <c r="J66" s="168">
        <f t="shared" si="3"/>
        <v>339.6666666666667</v>
      </c>
      <c r="K66" s="73">
        <f t="shared" si="4"/>
        <v>270</v>
      </c>
      <c r="L66" s="129">
        <f t="shared" si="7"/>
        <v>69.66666666666669</v>
      </c>
    </row>
    <row r="67" spans="1:12" s="46" customFormat="1" ht="15">
      <c r="A67" s="230" t="s">
        <v>40</v>
      </c>
      <c r="B67" s="236">
        <v>8.667</v>
      </c>
      <c r="C67" s="167">
        <v>8.131</v>
      </c>
      <c r="D67" s="66">
        <f t="shared" si="8"/>
        <v>93.8156224760586</v>
      </c>
      <c r="E67" s="66">
        <v>7.4</v>
      </c>
      <c r="F67" s="212">
        <f t="shared" si="1"/>
        <v>0.7309999999999999</v>
      </c>
      <c r="G67" s="94">
        <v>174.8</v>
      </c>
      <c r="H67" s="66">
        <v>137.8</v>
      </c>
      <c r="I67" s="127">
        <f t="shared" si="2"/>
        <v>37</v>
      </c>
      <c r="J67" s="168">
        <f t="shared" si="3"/>
        <v>214.97970729307588</v>
      </c>
      <c r="K67" s="73">
        <f t="shared" si="4"/>
        <v>186.2162162162162</v>
      </c>
      <c r="L67" s="129">
        <f t="shared" si="7"/>
        <v>28.76349107685968</v>
      </c>
    </row>
    <row r="68" spans="1:12" s="46" customFormat="1" ht="15" customHeight="1">
      <c r="A68" s="233" t="s">
        <v>41</v>
      </c>
      <c r="B68" s="236">
        <v>1.541</v>
      </c>
      <c r="C68" s="168">
        <v>1.381</v>
      </c>
      <c r="D68" s="66">
        <f t="shared" si="8"/>
        <v>89.61713173264114</v>
      </c>
      <c r="E68" s="73">
        <v>1.3</v>
      </c>
      <c r="F68" s="212">
        <f t="shared" si="1"/>
        <v>0.08099999999999996</v>
      </c>
      <c r="G68" s="72">
        <v>36.786</v>
      </c>
      <c r="H68" s="73">
        <v>25.8</v>
      </c>
      <c r="I68" s="127">
        <f t="shared" si="2"/>
        <v>10.986</v>
      </c>
      <c r="J68" s="168">
        <f t="shared" si="3"/>
        <v>266.3721940622737</v>
      </c>
      <c r="K68" s="73">
        <f t="shared" si="4"/>
        <v>198.46153846153845</v>
      </c>
      <c r="L68" s="129">
        <f t="shared" si="7"/>
        <v>67.91065560073525</v>
      </c>
    </row>
    <row r="69" spans="1:12" s="44" customFormat="1" ht="15.75">
      <c r="A69" s="232" t="s">
        <v>76</v>
      </c>
      <c r="B69" s="235">
        <v>5.162</v>
      </c>
      <c r="C69" s="171">
        <f>SUM(C70:C75)-C73-C74</f>
        <v>5.087999999999999</v>
      </c>
      <c r="D69" s="65">
        <f t="shared" si="8"/>
        <v>98.56644711352187</v>
      </c>
      <c r="E69" s="39">
        <v>5.1</v>
      </c>
      <c r="F69" s="110">
        <f t="shared" si="1"/>
        <v>-0.012000000000000455</v>
      </c>
      <c r="G69" s="42">
        <f>SUM(G70:G75)-G73-G74</f>
        <v>166.15900000000002</v>
      </c>
      <c r="H69" s="39">
        <v>147.7</v>
      </c>
      <c r="I69" s="131">
        <f t="shared" si="2"/>
        <v>18.45900000000003</v>
      </c>
      <c r="J69" s="171">
        <f t="shared" si="3"/>
        <v>326.57036163522025</v>
      </c>
      <c r="K69" s="39">
        <f t="shared" si="4"/>
        <v>289.6078431372549</v>
      </c>
      <c r="L69" s="131">
        <f t="shared" si="7"/>
        <v>36.962518497965334</v>
      </c>
    </row>
    <row r="70" spans="1:12" s="46" customFormat="1" ht="15">
      <c r="A70" s="233" t="s">
        <v>77</v>
      </c>
      <c r="B70" s="236">
        <v>0.95</v>
      </c>
      <c r="C70" s="168">
        <v>0.95</v>
      </c>
      <c r="D70" s="66">
        <f t="shared" si="8"/>
        <v>100</v>
      </c>
      <c r="E70" s="73">
        <v>0.8</v>
      </c>
      <c r="F70" s="212">
        <f t="shared" si="1"/>
        <v>0.1499999999999999</v>
      </c>
      <c r="G70" s="72">
        <v>28.1</v>
      </c>
      <c r="H70" s="73">
        <v>21.9</v>
      </c>
      <c r="I70" s="127">
        <f t="shared" si="2"/>
        <v>6.200000000000003</v>
      </c>
      <c r="J70" s="168">
        <f t="shared" si="3"/>
        <v>295.7894736842105</v>
      </c>
      <c r="K70" s="73">
        <f t="shared" si="4"/>
        <v>273.74999999999994</v>
      </c>
      <c r="L70" s="129">
        <f t="shared" si="7"/>
        <v>22.039473684210577</v>
      </c>
    </row>
    <row r="71" spans="1:12" s="46" customFormat="1" ht="15">
      <c r="A71" s="233" t="s">
        <v>42</v>
      </c>
      <c r="B71" s="236">
        <v>1.4289999999999998</v>
      </c>
      <c r="C71" s="168">
        <v>1.394</v>
      </c>
      <c r="D71" s="66">
        <f t="shared" si="8"/>
        <v>97.55073477956614</v>
      </c>
      <c r="E71" s="73">
        <v>1.5</v>
      </c>
      <c r="F71" s="212">
        <f t="shared" si="1"/>
        <v>-0.1060000000000001</v>
      </c>
      <c r="G71" s="72">
        <v>41.211</v>
      </c>
      <c r="H71" s="73">
        <v>35.7</v>
      </c>
      <c r="I71" s="127">
        <f aca="true" t="shared" si="9" ref="I71:I103">G71-H71</f>
        <v>5.510999999999996</v>
      </c>
      <c r="J71" s="168">
        <f aca="true" t="shared" si="10" ref="J71:J102">IF(C71&gt;0,G71/C71*10,"")</f>
        <v>295.6312769010043</v>
      </c>
      <c r="K71" s="73">
        <f aca="true" t="shared" si="11" ref="K71:K102">IF(E71&gt;0,H71/E71*10,"")</f>
        <v>238</v>
      </c>
      <c r="L71" s="129">
        <f t="shared" si="7"/>
        <v>57.6312769010043</v>
      </c>
    </row>
    <row r="72" spans="1:12" s="46" customFormat="1" ht="15">
      <c r="A72" s="233" t="s">
        <v>43</v>
      </c>
      <c r="B72" s="236">
        <v>1.5090000000000001</v>
      </c>
      <c r="C72" s="168">
        <v>1.469</v>
      </c>
      <c r="D72" s="66">
        <f t="shared" si="8"/>
        <v>97.34923790589795</v>
      </c>
      <c r="E72" s="73">
        <v>1.5</v>
      </c>
      <c r="F72" s="212">
        <f aca="true" t="shared" si="12" ref="F72:F103">C72-E72</f>
        <v>-0.030999999999999917</v>
      </c>
      <c r="G72" s="72">
        <v>63.27</v>
      </c>
      <c r="H72" s="73">
        <v>54.8</v>
      </c>
      <c r="I72" s="127">
        <f t="shared" si="9"/>
        <v>8.470000000000006</v>
      </c>
      <c r="J72" s="168">
        <f t="shared" si="10"/>
        <v>430.70115724982986</v>
      </c>
      <c r="K72" s="73">
        <f t="shared" si="11"/>
        <v>365.3333333333333</v>
      </c>
      <c r="L72" s="129">
        <f t="shared" si="7"/>
        <v>65.36782391649655</v>
      </c>
    </row>
    <row r="73" spans="1:12" s="46" customFormat="1" ht="15" hidden="1">
      <c r="A73" s="233" t="s">
        <v>78</v>
      </c>
      <c r="B73" s="236">
        <v>0.009000000000000001</v>
      </c>
      <c r="C73" s="168"/>
      <c r="D73" s="66">
        <f t="shared" si="8"/>
        <v>0</v>
      </c>
      <c r="E73" s="73"/>
      <c r="F73" s="212">
        <f t="shared" si="12"/>
        <v>0</v>
      </c>
      <c r="G73" s="72"/>
      <c r="H73" s="73"/>
      <c r="I73" s="127">
        <f t="shared" si="9"/>
        <v>0</v>
      </c>
      <c r="J73" s="168">
        <f t="shared" si="10"/>
      </c>
      <c r="K73" s="73">
        <f t="shared" si="11"/>
      </c>
      <c r="L73" s="129" t="e">
        <f t="shared" si="7"/>
        <v>#VALUE!</v>
      </c>
    </row>
    <row r="74" spans="1:12" s="46" customFormat="1" ht="15" hidden="1">
      <c r="A74" s="233" t="s">
        <v>79</v>
      </c>
      <c r="B74" s="236">
        <v>0.002</v>
      </c>
      <c r="C74" s="168"/>
      <c r="D74" s="66">
        <f t="shared" si="8"/>
        <v>0</v>
      </c>
      <c r="E74" s="73"/>
      <c r="F74" s="212">
        <f t="shared" si="12"/>
        <v>0</v>
      </c>
      <c r="G74" s="72"/>
      <c r="H74" s="73"/>
      <c r="I74" s="127">
        <f t="shared" si="9"/>
        <v>0</v>
      </c>
      <c r="J74" s="168">
        <f t="shared" si="10"/>
      </c>
      <c r="K74" s="73">
        <f t="shared" si="11"/>
      </c>
      <c r="L74" s="129" t="e">
        <f t="shared" si="7"/>
        <v>#VALUE!</v>
      </c>
    </row>
    <row r="75" spans="1:12" s="46" customFormat="1" ht="15">
      <c r="A75" s="233" t="s">
        <v>44</v>
      </c>
      <c r="B75" s="236">
        <v>1.275</v>
      </c>
      <c r="C75" s="168">
        <v>1.275</v>
      </c>
      <c r="D75" s="66">
        <f t="shared" si="8"/>
        <v>100</v>
      </c>
      <c r="E75" s="73">
        <v>1.3</v>
      </c>
      <c r="F75" s="212">
        <f t="shared" si="12"/>
        <v>-0.025000000000000133</v>
      </c>
      <c r="G75" s="72">
        <v>33.578</v>
      </c>
      <c r="H75" s="73">
        <v>35.3</v>
      </c>
      <c r="I75" s="127">
        <f t="shared" si="9"/>
        <v>-1.7219999999999942</v>
      </c>
      <c r="J75" s="168">
        <f t="shared" si="10"/>
        <v>263.35686274509806</v>
      </c>
      <c r="K75" s="73">
        <f t="shared" si="11"/>
        <v>271.5384615384615</v>
      </c>
      <c r="L75" s="129">
        <f t="shared" si="7"/>
        <v>-8.181598793363435</v>
      </c>
    </row>
    <row r="76" spans="1:12" s="44" customFormat="1" ht="15.75">
      <c r="A76" s="232" t="s">
        <v>45</v>
      </c>
      <c r="B76" s="235">
        <v>10.128</v>
      </c>
      <c r="C76" s="171">
        <f>SUM(C77:C92)-C83-C84-C92</f>
        <v>9.035000000000002</v>
      </c>
      <c r="D76" s="65">
        <f t="shared" si="8"/>
        <v>89.20813586097948</v>
      </c>
      <c r="E76" s="39">
        <v>9.932699999999999</v>
      </c>
      <c r="F76" s="110">
        <f t="shared" si="12"/>
        <v>-0.8976999999999968</v>
      </c>
      <c r="G76" s="42">
        <f>SUM(G77:G92)-G83-G84-G92</f>
        <v>213.03990000000002</v>
      </c>
      <c r="H76" s="39">
        <v>238.6141</v>
      </c>
      <c r="I76" s="131">
        <f t="shared" si="9"/>
        <v>-25.57419999999999</v>
      </c>
      <c r="J76" s="171">
        <f t="shared" si="10"/>
        <v>235.79402324294406</v>
      </c>
      <c r="K76" s="39">
        <f t="shared" si="11"/>
        <v>240.23085364503112</v>
      </c>
      <c r="L76" s="126">
        <f t="shared" si="7"/>
        <v>-4.436830402087054</v>
      </c>
    </row>
    <row r="77" spans="1:12" s="46" customFormat="1" ht="15">
      <c r="A77" s="233" t="s">
        <v>80</v>
      </c>
      <c r="B77" s="236">
        <v>0.055</v>
      </c>
      <c r="C77" s="168">
        <v>0.049</v>
      </c>
      <c r="D77" s="66">
        <f t="shared" si="8"/>
        <v>89.0909090909091</v>
      </c>
      <c r="E77" s="73">
        <v>0.02</v>
      </c>
      <c r="F77" s="111">
        <f t="shared" si="12"/>
        <v>0.029</v>
      </c>
      <c r="G77" s="72">
        <v>0.284</v>
      </c>
      <c r="H77" s="73">
        <v>0.16</v>
      </c>
      <c r="I77" s="129">
        <f t="shared" si="9"/>
        <v>0.12399999999999997</v>
      </c>
      <c r="J77" s="168">
        <f t="shared" si="10"/>
        <v>57.95918367346938</v>
      </c>
      <c r="K77" s="73">
        <f t="shared" si="11"/>
        <v>80</v>
      </c>
      <c r="L77" s="129">
        <f t="shared" si="7"/>
        <v>-22.040816326530617</v>
      </c>
    </row>
    <row r="78" spans="1:12" s="46" customFormat="1" ht="15">
      <c r="A78" s="233" t="s">
        <v>81</v>
      </c>
      <c r="B78" s="236">
        <v>0.49</v>
      </c>
      <c r="C78" s="168">
        <v>0.3</v>
      </c>
      <c r="D78" s="66">
        <f t="shared" si="8"/>
        <v>61.224489795918366</v>
      </c>
      <c r="E78" s="73">
        <v>0.497</v>
      </c>
      <c r="F78" s="111">
        <f t="shared" si="12"/>
        <v>-0.197</v>
      </c>
      <c r="G78" s="72">
        <v>8</v>
      </c>
      <c r="H78" s="73">
        <v>12.604</v>
      </c>
      <c r="I78" s="129">
        <f t="shared" si="9"/>
        <v>-4.603999999999999</v>
      </c>
      <c r="J78" s="168">
        <f t="shared" si="10"/>
        <v>266.6666666666667</v>
      </c>
      <c r="K78" s="73">
        <f t="shared" si="11"/>
        <v>253.60160965794765</v>
      </c>
      <c r="L78" s="129">
        <f t="shared" si="7"/>
        <v>13.065057008719037</v>
      </c>
    </row>
    <row r="79" spans="1:12" s="46" customFormat="1" ht="15">
      <c r="A79" s="233" t="s">
        <v>82</v>
      </c>
      <c r="B79" s="236">
        <v>0.078</v>
      </c>
      <c r="C79" s="168">
        <v>0.025</v>
      </c>
      <c r="D79" s="66">
        <f t="shared" si="8"/>
        <v>32.05128205128205</v>
      </c>
      <c r="E79" s="73">
        <v>0.0357</v>
      </c>
      <c r="F79" s="111">
        <f t="shared" si="12"/>
        <v>-0.010700000000000001</v>
      </c>
      <c r="G79" s="72">
        <v>0.27</v>
      </c>
      <c r="H79" s="73">
        <v>0.4501</v>
      </c>
      <c r="I79" s="129">
        <f t="shared" si="9"/>
        <v>-0.18009999999999998</v>
      </c>
      <c r="J79" s="168">
        <f t="shared" si="10"/>
        <v>108</v>
      </c>
      <c r="K79" s="73">
        <f t="shared" si="11"/>
        <v>126.07843137254902</v>
      </c>
      <c r="L79" s="129">
        <f t="shared" si="7"/>
        <v>-18.07843137254902</v>
      </c>
    </row>
    <row r="80" spans="1:12" s="46" customFormat="1" ht="15">
      <c r="A80" s="233" t="s">
        <v>83</v>
      </c>
      <c r="B80" s="236">
        <v>0.503</v>
      </c>
      <c r="C80" s="168">
        <v>0.356</v>
      </c>
      <c r="D80" s="66">
        <f t="shared" si="8"/>
        <v>70.77534791252485</v>
      </c>
      <c r="E80" s="73">
        <v>0.441</v>
      </c>
      <c r="F80" s="111">
        <f t="shared" si="12"/>
        <v>-0.08500000000000002</v>
      </c>
      <c r="G80" s="72">
        <v>5.5</v>
      </c>
      <c r="H80" s="73">
        <v>7.5</v>
      </c>
      <c r="I80" s="129">
        <f t="shared" si="9"/>
        <v>-2</v>
      </c>
      <c r="J80" s="168">
        <f t="shared" si="10"/>
        <v>154.4943820224719</v>
      </c>
      <c r="K80" s="73">
        <f t="shared" si="11"/>
        <v>170.06802721088434</v>
      </c>
      <c r="L80" s="129">
        <f t="shared" si="7"/>
        <v>-15.573645188412428</v>
      </c>
    </row>
    <row r="81" spans="1:12" s="46" customFormat="1" ht="15">
      <c r="A81" s="233" t="s">
        <v>46</v>
      </c>
      <c r="B81" s="236">
        <v>1.58</v>
      </c>
      <c r="C81" s="168">
        <v>1.4</v>
      </c>
      <c r="D81" s="66">
        <f t="shared" si="8"/>
        <v>88.60759493670885</v>
      </c>
      <c r="E81" s="73">
        <v>1.9</v>
      </c>
      <c r="F81" s="111">
        <f t="shared" si="12"/>
        <v>-0.5</v>
      </c>
      <c r="G81" s="72">
        <v>28.6</v>
      </c>
      <c r="H81" s="73">
        <v>41.3</v>
      </c>
      <c r="I81" s="129">
        <f t="shared" si="9"/>
        <v>-12.699999999999996</v>
      </c>
      <c r="J81" s="168">
        <f t="shared" si="10"/>
        <v>204.2857142857143</v>
      </c>
      <c r="K81" s="73">
        <f t="shared" si="11"/>
        <v>217.36842105263156</v>
      </c>
      <c r="L81" s="129">
        <f t="shared" si="7"/>
        <v>-13.082706766917255</v>
      </c>
    </row>
    <row r="82" spans="1:12" s="46" customFormat="1" ht="15">
      <c r="A82" s="233" t="s">
        <v>47</v>
      </c>
      <c r="B82" s="236">
        <v>1.3479999999999999</v>
      </c>
      <c r="C82" s="168">
        <v>0.96</v>
      </c>
      <c r="D82" s="66">
        <f t="shared" si="8"/>
        <v>71.2166172106825</v>
      </c>
      <c r="E82" s="73">
        <v>1.3</v>
      </c>
      <c r="F82" s="111">
        <f t="shared" si="12"/>
        <v>-0.3400000000000001</v>
      </c>
      <c r="G82" s="72">
        <v>20.1</v>
      </c>
      <c r="H82" s="73">
        <v>31.8</v>
      </c>
      <c r="I82" s="129">
        <f t="shared" si="9"/>
        <v>-11.7</v>
      </c>
      <c r="J82" s="168">
        <f t="shared" si="10"/>
        <v>209.37500000000003</v>
      </c>
      <c r="K82" s="73">
        <f t="shared" si="11"/>
        <v>244.61538461538458</v>
      </c>
      <c r="L82" s="129">
        <f t="shared" si="7"/>
        <v>-35.240384615384556</v>
      </c>
    </row>
    <row r="83" spans="1:12" s="46" customFormat="1" ht="15" hidden="1">
      <c r="A83" s="233" t="s">
        <v>84</v>
      </c>
      <c r="B83" s="236">
        <v>0</v>
      </c>
      <c r="C83" s="168"/>
      <c r="D83" s="66" t="e">
        <f t="shared" si="8"/>
        <v>#DIV/0!</v>
      </c>
      <c r="E83" s="73"/>
      <c r="F83" s="111">
        <f t="shared" si="12"/>
        <v>0</v>
      </c>
      <c r="G83" s="72"/>
      <c r="H83" s="73"/>
      <c r="I83" s="129">
        <f t="shared" si="9"/>
        <v>0</v>
      </c>
      <c r="J83" s="168">
        <f t="shared" si="10"/>
      </c>
      <c r="K83" s="73">
        <f t="shared" si="11"/>
      </c>
      <c r="L83" s="129" t="e">
        <f t="shared" si="7"/>
        <v>#VALUE!</v>
      </c>
    </row>
    <row r="84" spans="1:12" s="46" customFormat="1" ht="15" hidden="1">
      <c r="A84" s="233" t="s">
        <v>85</v>
      </c>
      <c r="B84" s="236">
        <v>0</v>
      </c>
      <c r="C84" s="168"/>
      <c r="D84" s="66" t="e">
        <f t="shared" si="8"/>
        <v>#DIV/0!</v>
      </c>
      <c r="E84" s="73"/>
      <c r="F84" s="111">
        <f t="shared" si="12"/>
        <v>0</v>
      </c>
      <c r="G84" s="72"/>
      <c r="H84" s="73"/>
      <c r="I84" s="129">
        <f t="shared" si="9"/>
        <v>0</v>
      </c>
      <c r="J84" s="168">
        <f t="shared" si="10"/>
      </c>
      <c r="K84" s="73">
        <f t="shared" si="11"/>
      </c>
      <c r="L84" s="129" t="e">
        <f t="shared" si="7"/>
        <v>#VALUE!</v>
      </c>
    </row>
    <row r="85" spans="1:12" s="46" customFormat="1" ht="15">
      <c r="A85" s="233" t="s">
        <v>48</v>
      </c>
      <c r="B85" s="236">
        <v>1.078</v>
      </c>
      <c r="C85" s="168">
        <v>0.95</v>
      </c>
      <c r="D85" s="66">
        <f t="shared" si="8"/>
        <v>88.12615955473098</v>
      </c>
      <c r="E85" s="73">
        <v>1</v>
      </c>
      <c r="F85" s="111">
        <f t="shared" si="12"/>
        <v>-0.050000000000000044</v>
      </c>
      <c r="G85" s="72">
        <v>23.4</v>
      </c>
      <c r="H85" s="73">
        <v>21.9</v>
      </c>
      <c r="I85" s="129">
        <f t="shared" si="9"/>
        <v>1.5</v>
      </c>
      <c r="J85" s="168">
        <f t="shared" si="10"/>
        <v>246.31578947368422</v>
      </c>
      <c r="K85" s="73">
        <f t="shared" si="11"/>
        <v>219</v>
      </c>
      <c r="L85" s="129">
        <f t="shared" si="7"/>
        <v>27.31578947368422</v>
      </c>
    </row>
    <row r="86" spans="1:12" s="46" customFormat="1" ht="15" hidden="1">
      <c r="A86" s="233" t="s">
        <v>86</v>
      </c>
      <c r="B86" s="236">
        <v>0</v>
      </c>
      <c r="C86" s="168"/>
      <c r="D86" s="66" t="e">
        <f t="shared" si="8"/>
        <v>#DIV/0!</v>
      </c>
      <c r="E86" s="73"/>
      <c r="F86" s="111">
        <f t="shared" si="12"/>
        <v>0</v>
      </c>
      <c r="G86" s="72"/>
      <c r="H86" s="73"/>
      <c r="I86" s="129">
        <f t="shared" si="9"/>
        <v>0</v>
      </c>
      <c r="J86" s="168">
        <f t="shared" si="10"/>
      </c>
      <c r="K86" s="73">
        <f t="shared" si="11"/>
      </c>
      <c r="L86" s="129" t="e">
        <f t="shared" si="7"/>
        <v>#VALUE!</v>
      </c>
    </row>
    <row r="87" spans="1:12" s="46" customFormat="1" ht="15">
      <c r="A87" s="233" t="s">
        <v>49</v>
      </c>
      <c r="B87" s="236">
        <v>1.322</v>
      </c>
      <c r="C87" s="168">
        <v>1.32</v>
      </c>
      <c r="D87" s="66">
        <f t="shared" si="8"/>
        <v>99.84871406959152</v>
      </c>
      <c r="E87" s="73">
        <v>1.646</v>
      </c>
      <c r="F87" s="111">
        <f t="shared" si="12"/>
        <v>-0.32599999999999985</v>
      </c>
      <c r="G87" s="72">
        <v>42.02</v>
      </c>
      <c r="H87" s="73">
        <v>46.2</v>
      </c>
      <c r="I87" s="129">
        <f t="shared" si="9"/>
        <v>-4.18</v>
      </c>
      <c r="J87" s="168">
        <f t="shared" si="10"/>
        <v>318.33333333333337</v>
      </c>
      <c r="K87" s="73">
        <f t="shared" si="11"/>
        <v>280.68043742405837</v>
      </c>
      <c r="L87" s="129">
        <f t="shared" si="7"/>
        <v>37.652895909275</v>
      </c>
    </row>
    <row r="88" spans="1:12" s="46" customFormat="1" ht="15">
      <c r="A88" s="233" t="s">
        <v>50</v>
      </c>
      <c r="B88" s="236">
        <v>0.838</v>
      </c>
      <c r="C88" s="168">
        <v>0.838</v>
      </c>
      <c r="D88" s="66">
        <f t="shared" si="8"/>
        <v>100</v>
      </c>
      <c r="E88" s="73">
        <v>0.7</v>
      </c>
      <c r="F88" s="111">
        <f t="shared" si="12"/>
        <v>0.138</v>
      </c>
      <c r="G88" s="72">
        <v>26.4</v>
      </c>
      <c r="H88" s="73">
        <v>18.5</v>
      </c>
      <c r="I88" s="129">
        <f t="shared" si="9"/>
        <v>7.899999999999999</v>
      </c>
      <c r="J88" s="168">
        <f t="shared" si="10"/>
        <v>315.035799522673</v>
      </c>
      <c r="K88" s="73">
        <f t="shared" si="11"/>
        <v>264.28571428571433</v>
      </c>
      <c r="L88" s="129">
        <f t="shared" si="7"/>
        <v>50.75008523695868</v>
      </c>
    </row>
    <row r="89" spans="1:12" s="46" customFormat="1" ht="15">
      <c r="A89" s="233" t="s">
        <v>51</v>
      </c>
      <c r="B89" s="236">
        <v>2.048</v>
      </c>
      <c r="C89" s="168">
        <v>2.048</v>
      </c>
      <c r="D89" s="66">
        <f t="shared" si="8"/>
        <v>100</v>
      </c>
      <c r="E89" s="73">
        <v>1.6</v>
      </c>
      <c r="F89" s="111">
        <f t="shared" si="12"/>
        <v>0.44799999999999995</v>
      </c>
      <c r="G89" s="72">
        <v>41</v>
      </c>
      <c r="H89" s="73">
        <v>39.2</v>
      </c>
      <c r="I89" s="129">
        <f t="shared" si="9"/>
        <v>1.7999999999999972</v>
      </c>
      <c r="J89" s="168">
        <f t="shared" si="10"/>
        <v>200.1953125</v>
      </c>
      <c r="K89" s="73">
        <f t="shared" si="11"/>
        <v>245</v>
      </c>
      <c r="L89" s="129">
        <f t="shared" si="7"/>
        <v>-44.8046875</v>
      </c>
    </row>
    <row r="90" spans="1:12" s="46" customFormat="1" ht="15">
      <c r="A90" s="230" t="s">
        <v>52</v>
      </c>
      <c r="B90" s="236">
        <v>0.534</v>
      </c>
      <c r="C90" s="168">
        <v>0.534</v>
      </c>
      <c r="D90" s="66">
        <f t="shared" si="8"/>
        <v>100</v>
      </c>
      <c r="E90" s="73">
        <v>0.51</v>
      </c>
      <c r="F90" s="111">
        <f t="shared" si="12"/>
        <v>0.02400000000000002</v>
      </c>
      <c r="G90" s="72">
        <v>13.697</v>
      </c>
      <c r="H90" s="73">
        <v>13.8</v>
      </c>
      <c r="I90" s="129">
        <f t="shared" si="9"/>
        <v>-0.10300000000000153</v>
      </c>
      <c r="J90" s="168">
        <f t="shared" si="10"/>
        <v>256.49812734082394</v>
      </c>
      <c r="K90" s="73">
        <f t="shared" si="11"/>
        <v>270.5882352941176</v>
      </c>
      <c r="L90" s="129">
        <f t="shared" si="7"/>
        <v>-14.090107953293682</v>
      </c>
    </row>
    <row r="91" spans="1:12" s="46" customFormat="1" ht="15">
      <c r="A91" s="233" t="s">
        <v>97</v>
      </c>
      <c r="B91" s="236">
        <v>0.255</v>
      </c>
      <c r="C91" s="168">
        <v>0.255</v>
      </c>
      <c r="D91" s="66">
        <f t="shared" si="8"/>
        <v>100</v>
      </c>
      <c r="E91" s="73">
        <v>0.283</v>
      </c>
      <c r="F91" s="111">
        <f t="shared" si="12"/>
        <v>-0.02799999999999997</v>
      </c>
      <c r="G91" s="72">
        <f>147.8*C91/10</f>
        <v>3.7689</v>
      </c>
      <c r="H91" s="73">
        <v>5.2</v>
      </c>
      <c r="I91" s="129">
        <f t="shared" si="9"/>
        <v>-1.4311000000000003</v>
      </c>
      <c r="J91" s="168">
        <f t="shared" si="10"/>
        <v>147.79999999999998</v>
      </c>
      <c r="K91" s="73">
        <f t="shared" si="11"/>
        <v>183.74558303886928</v>
      </c>
      <c r="L91" s="129">
        <f t="shared" si="7"/>
        <v>-35.9455830388693</v>
      </c>
    </row>
    <row r="92" spans="1:12" s="46" customFormat="1" ht="15" hidden="1">
      <c r="A92" s="233" t="s">
        <v>87</v>
      </c>
      <c r="B92" s="236">
        <v>0</v>
      </c>
      <c r="C92" s="168"/>
      <c r="D92" s="66" t="e">
        <f t="shared" si="8"/>
        <v>#DIV/0!</v>
      </c>
      <c r="E92" s="73"/>
      <c r="F92" s="111">
        <f t="shared" si="12"/>
        <v>0</v>
      </c>
      <c r="G92" s="72"/>
      <c r="H92" s="73"/>
      <c r="I92" s="129">
        <f t="shared" si="9"/>
        <v>0</v>
      </c>
      <c r="J92" s="168">
        <f t="shared" si="10"/>
      </c>
      <c r="K92" s="73">
        <f t="shared" si="11"/>
      </c>
      <c r="L92" s="129" t="e">
        <f t="shared" si="7"/>
        <v>#VALUE!</v>
      </c>
    </row>
    <row r="93" spans="1:12" s="44" customFormat="1" ht="15.75">
      <c r="A93" s="232" t="s">
        <v>53</v>
      </c>
      <c r="B93" s="235">
        <v>6.989</v>
      </c>
      <c r="C93" s="171">
        <f>SUM(C94:C103)-C99</f>
        <v>3.8089999999999997</v>
      </c>
      <c r="D93" s="65">
        <f t="shared" si="8"/>
        <v>54.49992845900701</v>
      </c>
      <c r="E93" s="39">
        <v>4.4053</v>
      </c>
      <c r="F93" s="110">
        <f t="shared" si="12"/>
        <v>-0.5963000000000007</v>
      </c>
      <c r="G93" s="42">
        <f>SUM(G94:G103)-G99</f>
        <v>61.084</v>
      </c>
      <c r="H93" s="39">
        <v>70.82300000000001</v>
      </c>
      <c r="I93" s="131">
        <f t="shared" si="9"/>
        <v>-9.739000000000004</v>
      </c>
      <c r="J93" s="171">
        <f t="shared" si="10"/>
        <v>160.36755053819903</v>
      </c>
      <c r="K93" s="39">
        <f t="shared" si="11"/>
        <v>160.76771162009396</v>
      </c>
      <c r="L93" s="131">
        <f t="shared" si="7"/>
        <v>-0.40016108189493593</v>
      </c>
    </row>
    <row r="94" spans="1:12" s="46" customFormat="1" ht="15" hidden="1">
      <c r="A94" s="233" t="s">
        <v>88</v>
      </c>
      <c r="B94" s="236">
        <v>0.83</v>
      </c>
      <c r="C94" s="168"/>
      <c r="D94" s="66">
        <f t="shared" si="8"/>
        <v>0</v>
      </c>
      <c r="E94" s="73">
        <v>0.543</v>
      </c>
      <c r="F94" s="111">
        <f t="shared" si="12"/>
        <v>-0.543</v>
      </c>
      <c r="G94" s="72"/>
      <c r="H94" s="73">
        <v>16.193</v>
      </c>
      <c r="I94" s="129">
        <f t="shared" si="9"/>
        <v>-16.193</v>
      </c>
      <c r="J94" s="168">
        <f t="shared" si="10"/>
      </c>
      <c r="K94" s="73">
        <f t="shared" si="11"/>
        <v>298.2136279926335</v>
      </c>
      <c r="L94" s="129" t="e">
        <f t="shared" si="7"/>
        <v>#VALUE!</v>
      </c>
    </row>
    <row r="95" spans="1:12" s="46" customFormat="1" ht="15">
      <c r="A95" s="233" t="s">
        <v>54</v>
      </c>
      <c r="B95" s="236">
        <v>3.606</v>
      </c>
      <c r="C95" s="168">
        <v>2.442</v>
      </c>
      <c r="D95" s="66">
        <f t="shared" si="8"/>
        <v>67.72046589018304</v>
      </c>
      <c r="E95" s="73">
        <v>2.5</v>
      </c>
      <c r="F95" s="111">
        <f t="shared" si="12"/>
        <v>-0.05799999999999983</v>
      </c>
      <c r="G95" s="72">
        <v>37.098</v>
      </c>
      <c r="H95" s="73">
        <v>30.2</v>
      </c>
      <c r="I95" s="129">
        <f t="shared" si="9"/>
        <v>6.898</v>
      </c>
      <c r="J95" s="168">
        <f t="shared" si="10"/>
        <v>151.9164619164619</v>
      </c>
      <c r="K95" s="73">
        <f t="shared" si="11"/>
        <v>120.8</v>
      </c>
      <c r="L95" s="129">
        <f t="shared" si="7"/>
        <v>31.116461916461915</v>
      </c>
    </row>
    <row r="96" spans="1:12" s="46" customFormat="1" ht="15">
      <c r="A96" s="233" t="s">
        <v>55</v>
      </c>
      <c r="B96" s="236">
        <v>0.5710000000000001</v>
      </c>
      <c r="C96" s="168">
        <v>0.571</v>
      </c>
      <c r="D96" s="66">
        <f t="shared" si="8"/>
        <v>99.99999999999997</v>
      </c>
      <c r="E96" s="73">
        <v>0.068</v>
      </c>
      <c r="F96" s="111">
        <f t="shared" si="12"/>
        <v>0.5029999999999999</v>
      </c>
      <c r="G96" s="72">
        <v>10.506</v>
      </c>
      <c r="H96" s="73">
        <v>0.678</v>
      </c>
      <c r="I96" s="129">
        <f t="shared" si="9"/>
        <v>9.828</v>
      </c>
      <c r="J96" s="168">
        <f t="shared" si="10"/>
        <v>183.99299474605957</v>
      </c>
      <c r="K96" s="73">
        <f t="shared" si="11"/>
        <v>99.70588235294117</v>
      </c>
      <c r="L96" s="129">
        <f t="shared" si="7"/>
        <v>84.28711239311839</v>
      </c>
    </row>
    <row r="97" spans="1:12" s="46" customFormat="1" ht="15">
      <c r="A97" s="233" t="s">
        <v>56</v>
      </c>
      <c r="B97" s="236">
        <v>0.504</v>
      </c>
      <c r="C97" s="168">
        <v>0.47</v>
      </c>
      <c r="D97" s="66">
        <f t="shared" si="8"/>
        <v>93.25396825396824</v>
      </c>
      <c r="E97" s="73">
        <v>0.627</v>
      </c>
      <c r="F97" s="111">
        <f t="shared" si="12"/>
        <v>-0.15700000000000003</v>
      </c>
      <c r="G97" s="72">
        <v>6.88</v>
      </c>
      <c r="H97" s="73">
        <v>8.9</v>
      </c>
      <c r="I97" s="129">
        <f t="shared" si="9"/>
        <v>-2.0200000000000005</v>
      </c>
      <c r="J97" s="168">
        <f t="shared" si="10"/>
        <v>146.38297872340425</v>
      </c>
      <c r="K97" s="73">
        <f t="shared" si="11"/>
        <v>141.9457735247209</v>
      </c>
      <c r="L97" s="129">
        <f t="shared" si="7"/>
        <v>4.437205198683358</v>
      </c>
    </row>
    <row r="98" spans="1:12" s="46" customFormat="1" ht="15" hidden="1">
      <c r="A98" s="233" t="s">
        <v>57</v>
      </c>
      <c r="B98" s="236">
        <v>0.29100000000000004</v>
      </c>
      <c r="C98" s="168"/>
      <c r="D98" s="66">
        <f t="shared" si="8"/>
        <v>0</v>
      </c>
      <c r="E98" s="73">
        <v>0.066</v>
      </c>
      <c r="F98" s="111">
        <f t="shared" si="12"/>
        <v>-0.066</v>
      </c>
      <c r="G98" s="72"/>
      <c r="H98" s="73">
        <v>1.4</v>
      </c>
      <c r="I98" s="129">
        <f t="shared" si="9"/>
        <v>-1.4</v>
      </c>
      <c r="J98" s="168">
        <f t="shared" si="10"/>
      </c>
      <c r="K98" s="73">
        <f t="shared" si="11"/>
        <v>212.12121212121212</v>
      </c>
      <c r="L98" s="129" t="e">
        <f t="shared" si="7"/>
        <v>#VALUE!</v>
      </c>
    </row>
    <row r="99" spans="1:12" s="46" customFormat="1" ht="15" hidden="1">
      <c r="A99" s="233" t="s">
        <v>89</v>
      </c>
      <c r="B99" s="236">
        <v>0</v>
      </c>
      <c r="C99" s="168"/>
      <c r="D99" s="66" t="e">
        <f t="shared" si="8"/>
        <v>#DIV/0!</v>
      </c>
      <c r="E99" s="73"/>
      <c r="F99" s="111">
        <f t="shared" si="12"/>
        <v>0</v>
      </c>
      <c r="G99" s="72"/>
      <c r="H99" s="73"/>
      <c r="I99" s="129">
        <f t="shared" si="9"/>
        <v>0</v>
      </c>
      <c r="J99" s="168">
        <f t="shared" si="10"/>
      </c>
      <c r="K99" s="73">
        <f t="shared" si="11"/>
      </c>
      <c r="L99" s="129" t="e">
        <f t="shared" si="7"/>
        <v>#VALUE!</v>
      </c>
    </row>
    <row r="100" spans="1:12" s="46" customFormat="1" ht="15" hidden="1">
      <c r="A100" s="233" t="s">
        <v>58</v>
      </c>
      <c r="B100" s="236">
        <v>0.07100000000000001</v>
      </c>
      <c r="C100" s="168"/>
      <c r="D100" s="66">
        <f t="shared" si="8"/>
        <v>0</v>
      </c>
      <c r="E100" s="73">
        <v>0.0543</v>
      </c>
      <c r="F100" s="111">
        <f t="shared" si="12"/>
        <v>-0.0543</v>
      </c>
      <c r="G100" s="72"/>
      <c r="H100" s="73">
        <v>1.7</v>
      </c>
      <c r="I100" s="129">
        <f t="shared" si="9"/>
        <v>-1.7</v>
      </c>
      <c r="J100" s="168">
        <f t="shared" si="10"/>
      </c>
      <c r="K100" s="73">
        <f t="shared" si="11"/>
        <v>313.0755064456722</v>
      </c>
      <c r="L100" s="129" t="e">
        <f t="shared" si="7"/>
        <v>#VALUE!</v>
      </c>
    </row>
    <row r="101" spans="1:12" s="46" customFormat="1" ht="15" hidden="1">
      <c r="A101" s="233" t="s">
        <v>59</v>
      </c>
      <c r="B101" s="236">
        <v>0.788</v>
      </c>
      <c r="C101" s="168"/>
      <c r="D101" s="66">
        <f t="shared" si="8"/>
        <v>0</v>
      </c>
      <c r="E101" s="73">
        <v>0.2</v>
      </c>
      <c r="F101" s="111">
        <f t="shared" si="12"/>
        <v>-0.2</v>
      </c>
      <c r="G101" s="72"/>
      <c r="H101" s="73">
        <v>5.852</v>
      </c>
      <c r="I101" s="129">
        <f t="shared" si="9"/>
        <v>-5.852</v>
      </c>
      <c r="J101" s="168">
        <f t="shared" si="10"/>
      </c>
      <c r="K101" s="73">
        <f t="shared" si="11"/>
        <v>292.6</v>
      </c>
      <c r="L101" s="129" t="e">
        <f t="shared" si="7"/>
        <v>#VALUE!</v>
      </c>
    </row>
    <row r="102" spans="1:12" s="46" customFormat="1" ht="15">
      <c r="A102" s="295" t="s">
        <v>90</v>
      </c>
      <c r="B102" s="238">
        <v>0.326</v>
      </c>
      <c r="C102" s="187">
        <v>0.326</v>
      </c>
      <c r="D102" s="102">
        <f t="shared" si="8"/>
        <v>100</v>
      </c>
      <c r="E102" s="79">
        <v>0.347</v>
      </c>
      <c r="F102" s="214">
        <f t="shared" si="12"/>
        <v>-0.020999999999999963</v>
      </c>
      <c r="G102" s="77">
        <v>6.6</v>
      </c>
      <c r="H102" s="79">
        <v>5.9</v>
      </c>
      <c r="I102" s="130">
        <f t="shared" si="9"/>
        <v>0.6999999999999993</v>
      </c>
      <c r="J102" s="187">
        <f t="shared" si="10"/>
        <v>202.45398773006133</v>
      </c>
      <c r="K102" s="79">
        <f t="shared" si="11"/>
        <v>170.02881844380403</v>
      </c>
      <c r="L102" s="130">
        <f>J102-K102</f>
        <v>32.4251692862573</v>
      </c>
    </row>
    <row r="103" spans="1:12" s="46" customFormat="1" ht="15" hidden="1">
      <c r="A103" s="134" t="s">
        <v>91</v>
      </c>
      <c r="B103" s="339"/>
      <c r="C103" s="276"/>
      <c r="D103" s="283" t="e">
        <f t="shared" si="8"/>
        <v>#DIV/0!</v>
      </c>
      <c r="E103" s="137"/>
      <c r="F103" s="340">
        <f t="shared" si="12"/>
        <v>0</v>
      </c>
      <c r="G103" s="276"/>
      <c r="H103" s="137"/>
      <c r="I103" s="338">
        <f t="shared" si="9"/>
        <v>0</v>
      </c>
      <c r="J103" s="276" t="e">
        <f>G103/C103*10</f>
        <v>#DIV/0!</v>
      </c>
      <c r="K103" s="137" t="e">
        <f>H103/E103*10</f>
        <v>#DIV/0!</v>
      </c>
      <c r="L103" s="338" t="e">
        <f>J103-K103</f>
        <v>#DIV/0!</v>
      </c>
    </row>
    <row r="105" spans="1:7" s="47" customFormat="1" ht="15">
      <c r="A105" s="82"/>
      <c r="B105" s="82"/>
      <c r="G105" s="46"/>
    </row>
    <row r="106" spans="1:7" s="47" customFormat="1" ht="15">
      <c r="A106" s="82"/>
      <c r="B106" s="82"/>
      <c r="G106" s="46"/>
    </row>
    <row r="107" spans="1:7" s="47" customFormat="1" ht="15">
      <c r="A107" s="82"/>
      <c r="B107" s="82"/>
      <c r="G107" s="46"/>
    </row>
    <row r="108" spans="1:7" s="47" customFormat="1" ht="15">
      <c r="A108" s="82"/>
      <c r="B108" s="82"/>
      <c r="G108" s="46"/>
    </row>
    <row r="109" spans="1:7" s="47" customFormat="1" ht="15">
      <c r="A109" s="82"/>
      <c r="B109" s="82"/>
      <c r="G109" s="46"/>
    </row>
    <row r="110" spans="1:7" s="47" customFormat="1" ht="15">
      <c r="A110" s="82"/>
      <c r="B110" s="82"/>
      <c r="G110" s="46"/>
    </row>
    <row r="111" spans="1:7" s="47" customFormat="1" ht="15">
      <c r="A111" s="82"/>
      <c r="B111" s="82"/>
      <c r="G111" s="46"/>
    </row>
    <row r="112" spans="1:7" s="47" customFormat="1" ht="15">
      <c r="A112" s="82"/>
      <c r="B112" s="82"/>
      <c r="G112" s="46"/>
    </row>
    <row r="113" spans="1:7" s="47" customFormat="1" ht="15">
      <c r="A113" s="82"/>
      <c r="B113" s="82"/>
      <c r="G113" s="46"/>
    </row>
    <row r="114" spans="1:7" s="47" customFormat="1" ht="15">
      <c r="A114" s="82"/>
      <c r="B114" s="82"/>
      <c r="G114" s="46"/>
    </row>
    <row r="115" spans="1:7" s="47" customFormat="1" ht="15">
      <c r="A115" s="82"/>
      <c r="B115" s="82"/>
      <c r="G115" s="46"/>
    </row>
    <row r="116" spans="1:7" s="83" customFormat="1" ht="15">
      <c r="A116" s="82"/>
      <c r="B116" s="82"/>
      <c r="G116" s="84"/>
    </row>
    <row r="117" spans="1:7" s="83" customFormat="1" ht="15">
      <c r="A117" s="82"/>
      <c r="B117" s="82"/>
      <c r="G117" s="84"/>
    </row>
    <row r="118" spans="1:7" s="83" customFormat="1" ht="15">
      <c r="A118" s="82"/>
      <c r="B118" s="82"/>
      <c r="G118" s="84"/>
    </row>
    <row r="119" spans="1:7" s="83" customFormat="1" ht="15">
      <c r="A119" s="82"/>
      <c r="B119" s="82"/>
      <c r="G119" s="84"/>
    </row>
    <row r="120" spans="1:7" s="83" customFormat="1" ht="15">
      <c r="A120" s="82"/>
      <c r="B120" s="82"/>
      <c r="G120" s="84"/>
    </row>
    <row r="121" spans="1:7" s="83" customFormat="1" ht="15">
      <c r="A121" s="82"/>
      <c r="B121" s="82"/>
      <c r="G121" s="84"/>
    </row>
    <row r="122" spans="1:7" s="83" customFormat="1" ht="21" customHeight="1">
      <c r="A122" s="82"/>
      <c r="B122" s="82"/>
      <c r="G122" s="84"/>
    </row>
    <row r="123" spans="1:7" s="83" customFormat="1" ht="15">
      <c r="A123" s="82"/>
      <c r="B123" s="82"/>
      <c r="G123" s="84"/>
    </row>
    <row r="124" spans="1:7" s="83" customFormat="1" ht="15">
      <c r="A124" s="82"/>
      <c r="B124" s="82"/>
      <c r="G124" s="84"/>
    </row>
    <row r="125" spans="1:7" s="83" customFormat="1" ht="15">
      <c r="A125" s="82"/>
      <c r="B125" s="82"/>
      <c r="G125" s="84"/>
    </row>
    <row r="126" spans="1:7" s="83" customFormat="1" ht="15">
      <c r="A126" s="82"/>
      <c r="B126" s="82"/>
      <c r="G126" s="84"/>
    </row>
    <row r="127" spans="1:7" s="83" customFormat="1" ht="15">
      <c r="A127" s="82"/>
      <c r="B127" s="82"/>
      <c r="G127" s="84"/>
    </row>
    <row r="128" spans="1:7" s="83" customFormat="1" ht="15">
      <c r="A128" s="82"/>
      <c r="B128" s="82"/>
      <c r="G128" s="84"/>
    </row>
    <row r="129" spans="1:7" s="83" customFormat="1" ht="15">
      <c r="A129" s="82"/>
      <c r="B129" s="82"/>
      <c r="G129" s="84"/>
    </row>
    <row r="130" spans="1:7" s="83" customFormat="1" ht="15">
      <c r="A130" s="82"/>
      <c r="B130" s="82"/>
      <c r="G130" s="84"/>
    </row>
    <row r="131" spans="1:7" s="83" customFormat="1" ht="15">
      <c r="A131" s="82"/>
      <c r="B131" s="82"/>
      <c r="G131" s="84"/>
    </row>
    <row r="132" spans="1:7" s="83" customFormat="1" ht="15">
      <c r="A132" s="82"/>
      <c r="B132" s="82"/>
      <c r="G132" s="84"/>
    </row>
    <row r="133" spans="1:7" s="83" customFormat="1" ht="15">
      <c r="A133" s="82"/>
      <c r="B133" s="82"/>
      <c r="G133" s="84"/>
    </row>
    <row r="134" spans="1:7" s="83" customFormat="1" ht="15">
      <c r="A134" s="82"/>
      <c r="B134" s="82"/>
      <c r="G134" s="84"/>
    </row>
    <row r="135" spans="1:7" s="83" customFormat="1" ht="15">
      <c r="A135" s="82"/>
      <c r="B135" s="82"/>
      <c r="G135" s="84"/>
    </row>
    <row r="136" spans="1:7" s="83" customFormat="1" ht="15">
      <c r="A136" s="82"/>
      <c r="B136" s="82"/>
      <c r="G136" s="84"/>
    </row>
    <row r="137" spans="1:7" s="83" customFormat="1" ht="15">
      <c r="A137" s="82"/>
      <c r="B137" s="82"/>
      <c r="G137" s="84"/>
    </row>
    <row r="138" spans="1:7" s="83" customFormat="1" ht="15">
      <c r="A138" s="82"/>
      <c r="B138" s="82"/>
      <c r="G138" s="84"/>
    </row>
    <row r="139" spans="1:7" s="83" customFormat="1" ht="15">
      <c r="A139" s="82"/>
      <c r="B139" s="82"/>
      <c r="G139" s="84"/>
    </row>
    <row r="140" spans="1:7" s="83" customFormat="1" ht="15">
      <c r="A140" s="82"/>
      <c r="B140" s="82"/>
      <c r="G140" s="84"/>
    </row>
    <row r="141" spans="1:7" s="83" customFormat="1" ht="15">
      <c r="A141" s="82"/>
      <c r="B141" s="82"/>
      <c r="G141" s="84"/>
    </row>
    <row r="142" spans="1:7" s="83" customFormat="1" ht="15">
      <c r="A142" s="82"/>
      <c r="B142" s="82"/>
      <c r="G142" s="84"/>
    </row>
    <row r="143" spans="1:7" s="83" customFormat="1" ht="15">
      <c r="A143" s="82"/>
      <c r="B143" s="82"/>
      <c r="G143" s="84"/>
    </row>
    <row r="144" spans="1:7" s="83" customFormat="1" ht="15">
      <c r="A144" s="82"/>
      <c r="B144" s="82"/>
      <c r="G144" s="84"/>
    </row>
    <row r="145" spans="1:2" s="84" customFormat="1" ht="15">
      <c r="A145" s="85"/>
      <c r="B145" s="85"/>
    </row>
    <row r="146" spans="1:2" s="84" customFormat="1" ht="15">
      <c r="A146" s="85"/>
      <c r="B146" s="85"/>
    </row>
    <row r="147" spans="1:2" s="84" customFormat="1" ht="15">
      <c r="A147" s="85"/>
      <c r="B147" s="85"/>
    </row>
    <row r="148" spans="1:2" s="84" customFormat="1" ht="15">
      <c r="A148" s="85"/>
      <c r="B148" s="85"/>
    </row>
    <row r="149" spans="1:4" s="84" customFormat="1" ht="15">
      <c r="A149" s="85"/>
      <c r="B149" s="383"/>
      <c r="C149" s="383"/>
      <c r="D149" s="383"/>
    </row>
    <row r="150" spans="1:2" s="84" customFormat="1" ht="15.75">
      <c r="A150" s="86"/>
      <c r="B150" s="85"/>
    </row>
    <row r="151" spans="1:4" s="84" customFormat="1" ht="15">
      <c r="A151" s="85"/>
      <c r="B151" s="383"/>
      <c r="C151" s="383"/>
      <c r="D151" s="383"/>
    </row>
    <row r="152" spans="1:2" s="84" customFormat="1" ht="15">
      <c r="A152" s="85"/>
      <c r="B152" s="85"/>
    </row>
    <row r="153" spans="1:2" s="84" customFormat="1" ht="15">
      <c r="A153" s="85"/>
      <c r="B153" s="85"/>
    </row>
    <row r="154" spans="1:2" s="84" customFormat="1" ht="15">
      <c r="A154" s="85"/>
      <c r="B154" s="85"/>
    </row>
    <row r="155" spans="1:2" s="84" customFormat="1" ht="15">
      <c r="A155" s="85"/>
      <c r="B155" s="85"/>
    </row>
    <row r="156" spans="1:2" s="84" customFormat="1" ht="15">
      <c r="A156" s="85"/>
      <c r="B156" s="85"/>
    </row>
    <row r="157" spans="1:2" s="84" customFormat="1" ht="15">
      <c r="A157" s="85"/>
      <c r="B157" s="85"/>
    </row>
    <row r="158" spans="1:2" s="84" customFormat="1" ht="15">
      <c r="A158" s="85"/>
      <c r="B158" s="85"/>
    </row>
    <row r="159" spans="1:2" s="84" customFormat="1" ht="15">
      <c r="A159" s="85"/>
      <c r="B159" s="85"/>
    </row>
    <row r="160" spans="1:2" s="84" customFormat="1" ht="15">
      <c r="A160" s="85"/>
      <c r="B160" s="85"/>
    </row>
    <row r="161" spans="1:2" s="84" customFormat="1" ht="15">
      <c r="A161" s="85"/>
      <c r="B161" s="85"/>
    </row>
    <row r="162" spans="1:2" s="84" customFormat="1" ht="15">
      <c r="A162" s="85"/>
      <c r="B162" s="85"/>
    </row>
    <row r="163" spans="1:2" s="84" customFormat="1" ht="15">
      <c r="A163" s="85"/>
      <c r="B163" s="85"/>
    </row>
    <row r="164" spans="1:2" s="84" customFormat="1" ht="15">
      <c r="A164" s="85"/>
      <c r="B164" s="85"/>
    </row>
    <row r="165" spans="1:2" s="84" customFormat="1" ht="15">
      <c r="A165" s="85"/>
      <c r="B165" s="85"/>
    </row>
    <row r="166" spans="1:2" s="84" customFormat="1" ht="15">
      <c r="A166" s="85"/>
      <c r="B166" s="85"/>
    </row>
    <row r="167" spans="1:2" s="84" customFormat="1" ht="15">
      <c r="A167" s="85"/>
      <c r="B167" s="85"/>
    </row>
    <row r="168" spans="1:2" s="84" customFormat="1" ht="15">
      <c r="A168" s="85"/>
      <c r="B168" s="85"/>
    </row>
    <row r="169" spans="1:2" s="84" customFormat="1" ht="15">
      <c r="A169" s="85"/>
      <c r="B169" s="85"/>
    </row>
    <row r="170" spans="1:2" s="84" customFormat="1" ht="15">
      <c r="A170" s="85"/>
      <c r="B170" s="85"/>
    </row>
    <row r="171" spans="1:2" s="84" customFormat="1" ht="15">
      <c r="A171" s="85"/>
      <c r="B171" s="85"/>
    </row>
    <row r="172" spans="1:2" s="84" customFormat="1" ht="15">
      <c r="A172" s="85"/>
      <c r="B172" s="85"/>
    </row>
    <row r="173" spans="1:2" s="84" customFormat="1" ht="15">
      <c r="A173" s="85"/>
      <c r="B173" s="85"/>
    </row>
    <row r="174" spans="1:2" s="84" customFormat="1" ht="15">
      <c r="A174" s="85"/>
      <c r="B174" s="85"/>
    </row>
    <row r="175" spans="1:2" s="84" customFormat="1" ht="15">
      <c r="A175" s="85"/>
      <c r="B175" s="85"/>
    </row>
    <row r="176" spans="1:2" s="84" customFormat="1" ht="15">
      <c r="A176" s="85"/>
      <c r="B176" s="85"/>
    </row>
    <row r="177" spans="1:2" s="84" customFormat="1" ht="15">
      <c r="A177" s="85"/>
      <c r="B177" s="85"/>
    </row>
    <row r="178" spans="1:2" s="84" customFormat="1" ht="15">
      <c r="A178" s="85"/>
      <c r="B178" s="85"/>
    </row>
    <row r="179" spans="1:2" s="84" customFormat="1" ht="15">
      <c r="A179" s="85"/>
      <c r="B179" s="85"/>
    </row>
    <row r="180" spans="1:2" s="84" customFormat="1" ht="15">
      <c r="A180" s="85"/>
      <c r="B180" s="85"/>
    </row>
    <row r="181" spans="1:2" s="84" customFormat="1" ht="15">
      <c r="A181" s="85"/>
      <c r="B181" s="85"/>
    </row>
    <row r="182" spans="1:2" s="84" customFormat="1" ht="15">
      <c r="A182" s="85"/>
      <c r="B182" s="85"/>
    </row>
    <row r="183" spans="1:2" s="84" customFormat="1" ht="15">
      <c r="A183" s="85"/>
      <c r="B183" s="85"/>
    </row>
    <row r="184" spans="1:2" s="84" customFormat="1" ht="15">
      <c r="A184" s="85"/>
      <c r="B184" s="85"/>
    </row>
    <row r="185" spans="1:2" s="84" customFormat="1" ht="15">
      <c r="A185" s="85"/>
      <c r="B185" s="85"/>
    </row>
    <row r="186" spans="1:2" s="84" customFormat="1" ht="15">
      <c r="A186" s="85"/>
      <c r="B186" s="85"/>
    </row>
    <row r="187" spans="1:2" s="84" customFormat="1" ht="15">
      <c r="A187" s="85"/>
      <c r="B187" s="85"/>
    </row>
    <row r="188" spans="1:2" s="84" customFormat="1" ht="15">
      <c r="A188" s="85"/>
      <c r="B188" s="85"/>
    </row>
    <row r="189" spans="1:2" s="84" customFormat="1" ht="15">
      <c r="A189" s="85"/>
      <c r="B189" s="85"/>
    </row>
    <row r="190" spans="1:2" s="84" customFormat="1" ht="15">
      <c r="A190" s="85"/>
      <c r="B190" s="85"/>
    </row>
    <row r="191" spans="1:2" s="84" customFormat="1" ht="15">
      <c r="A191" s="85"/>
      <c r="B191" s="85"/>
    </row>
    <row r="192" spans="1:2" s="56" customFormat="1" ht="15">
      <c r="A192" s="87"/>
      <c r="B192" s="87"/>
    </row>
    <row r="193" spans="1:2" s="56" customFormat="1" ht="15">
      <c r="A193" s="87"/>
      <c r="B193" s="87"/>
    </row>
    <row r="194" spans="1:2" s="56" customFormat="1" ht="15">
      <c r="A194" s="87"/>
      <c r="B194" s="87"/>
    </row>
    <row r="195" spans="1:2" s="56" customFormat="1" ht="15">
      <c r="A195" s="87"/>
      <c r="B195" s="87"/>
    </row>
    <row r="196" spans="1:2" s="56" customFormat="1" ht="15">
      <c r="A196" s="87"/>
      <c r="B196" s="87"/>
    </row>
    <row r="197" spans="1:2" s="56" customFormat="1" ht="15">
      <c r="A197" s="87"/>
      <c r="B197" s="87"/>
    </row>
    <row r="198" spans="1:2" s="56" customFormat="1" ht="15">
      <c r="A198" s="87"/>
      <c r="B198" s="87"/>
    </row>
    <row r="199" spans="1:2" s="56" customFormat="1" ht="15">
      <c r="A199" s="87"/>
      <c r="B199" s="87"/>
    </row>
    <row r="200" spans="1:2" s="56" customFormat="1" ht="15">
      <c r="A200" s="87"/>
      <c r="B200" s="87"/>
    </row>
    <row r="201" spans="1:2" s="56" customFormat="1" ht="15">
      <c r="A201" s="87"/>
      <c r="B201" s="87"/>
    </row>
    <row r="202" spans="1:2" s="56" customFormat="1" ht="15">
      <c r="A202" s="87"/>
      <c r="B202" s="87"/>
    </row>
    <row r="203" spans="1:2" s="56" customFormat="1" ht="15">
      <c r="A203" s="87"/>
      <c r="B203" s="87"/>
    </row>
    <row r="204" spans="1:2" s="56" customFormat="1" ht="15">
      <c r="A204" s="87"/>
      <c r="B204" s="87"/>
    </row>
    <row r="205" spans="1:2" s="56" customFormat="1" ht="15">
      <c r="A205" s="87"/>
      <c r="B205" s="87"/>
    </row>
    <row r="206" spans="1:2" s="56" customFormat="1" ht="15">
      <c r="A206" s="87"/>
      <c r="B206" s="87"/>
    </row>
    <row r="207" spans="1:2" s="56" customFormat="1" ht="15">
      <c r="A207" s="87"/>
      <c r="B207" s="87"/>
    </row>
    <row r="208" spans="1:2" s="56" customFormat="1" ht="15">
      <c r="A208" s="87"/>
      <c r="B208" s="87"/>
    </row>
    <row r="209" spans="1:2" s="56" customFormat="1" ht="15">
      <c r="A209" s="87"/>
      <c r="B209" s="87"/>
    </row>
    <row r="210" spans="1:2" s="56" customFormat="1" ht="15">
      <c r="A210" s="87"/>
      <c r="B210" s="87"/>
    </row>
    <row r="211" spans="1:2" s="56" customFormat="1" ht="15">
      <c r="A211" s="87"/>
      <c r="B211" s="87"/>
    </row>
    <row r="212" spans="1:2" s="56" customFormat="1" ht="15">
      <c r="A212" s="87"/>
      <c r="B212" s="87"/>
    </row>
    <row r="213" spans="1:2" s="56" customFormat="1" ht="15">
      <c r="A213" s="87"/>
      <c r="B213" s="87"/>
    </row>
    <row r="214" spans="1:2" s="56" customFormat="1" ht="15">
      <c r="A214" s="87"/>
      <c r="B214" s="87"/>
    </row>
    <row r="215" spans="1:2" s="56" customFormat="1" ht="15">
      <c r="A215" s="87"/>
      <c r="B215" s="87"/>
    </row>
    <row r="216" spans="1:2" s="56" customFormat="1" ht="15">
      <c r="A216" s="87"/>
      <c r="B216" s="87"/>
    </row>
    <row r="217" spans="1:2" s="56" customFormat="1" ht="15">
      <c r="A217" s="87"/>
      <c r="B217" s="87"/>
    </row>
    <row r="218" spans="1:2" s="56" customFormat="1" ht="15">
      <c r="A218" s="87"/>
      <c r="B218" s="87"/>
    </row>
    <row r="219" spans="1:2" s="56" customFormat="1" ht="15">
      <c r="A219" s="87"/>
      <c r="B219" s="87"/>
    </row>
    <row r="220" spans="1:2" s="56" customFormat="1" ht="15">
      <c r="A220" s="87"/>
      <c r="B220" s="87"/>
    </row>
    <row r="221" spans="1:2" s="56" customFormat="1" ht="15">
      <c r="A221" s="87"/>
      <c r="B221" s="87"/>
    </row>
    <row r="222" spans="1:2" s="56" customFormat="1" ht="15">
      <c r="A222" s="87"/>
      <c r="B222" s="87"/>
    </row>
    <row r="223" spans="1:2" s="56" customFormat="1" ht="15">
      <c r="A223" s="87"/>
      <c r="B223" s="87"/>
    </row>
    <row r="224" spans="1:2" s="56" customFormat="1" ht="15">
      <c r="A224" s="87"/>
      <c r="B224" s="87"/>
    </row>
    <row r="225" spans="1:2" s="56" customFormat="1" ht="15">
      <c r="A225" s="87"/>
      <c r="B225" s="87"/>
    </row>
    <row r="226" spans="1:2" s="56" customFormat="1" ht="15">
      <c r="A226" s="87"/>
      <c r="B226" s="87"/>
    </row>
    <row r="227" spans="1:2" s="56" customFormat="1" ht="15">
      <c r="A227" s="87"/>
      <c r="B227" s="87"/>
    </row>
    <row r="228" spans="1:2" s="56" customFormat="1" ht="0.75" customHeight="1">
      <c r="A228" s="87"/>
      <c r="B228" s="87"/>
    </row>
    <row r="229" spans="1:2" s="56" customFormat="1" ht="15">
      <c r="A229" s="87"/>
      <c r="B229" s="87"/>
    </row>
    <row r="230" spans="1:2" s="56" customFormat="1" ht="15">
      <c r="A230" s="87"/>
      <c r="B230" s="87"/>
    </row>
    <row r="231" spans="1:2" s="56" customFormat="1" ht="15">
      <c r="A231" s="87"/>
      <c r="B231" s="87"/>
    </row>
    <row r="232" spans="1:2" s="56" customFormat="1" ht="15">
      <c r="A232" s="87"/>
      <c r="B232" s="87"/>
    </row>
    <row r="233" spans="1:2" s="56" customFormat="1" ht="15">
      <c r="A233" s="87"/>
      <c r="B233" s="87"/>
    </row>
    <row r="234" spans="1:2" s="56" customFormat="1" ht="15">
      <c r="A234" s="87"/>
      <c r="B234" s="87"/>
    </row>
    <row r="235" spans="1:2" s="56" customFormat="1" ht="15">
      <c r="A235" s="87"/>
      <c r="B235" s="87"/>
    </row>
    <row r="236" spans="1:2" s="56" customFormat="1" ht="15">
      <c r="A236" s="87"/>
      <c r="B236" s="87"/>
    </row>
    <row r="237" spans="1:2" s="56" customFormat="1" ht="15">
      <c r="A237" s="87"/>
      <c r="B237" s="87"/>
    </row>
    <row r="238" spans="1:2" s="56" customFormat="1" ht="15">
      <c r="A238" s="87"/>
      <c r="B238" s="87"/>
    </row>
    <row r="239" spans="1:2" s="56" customFormat="1" ht="15">
      <c r="A239" s="87"/>
      <c r="B239" s="87"/>
    </row>
    <row r="240" spans="1:2" s="56" customFormat="1" ht="15">
      <c r="A240" s="87"/>
      <c r="B240" s="87"/>
    </row>
    <row r="241" spans="1:2" s="56" customFormat="1" ht="15">
      <c r="A241" s="87"/>
      <c r="B241" s="87"/>
    </row>
    <row r="242" spans="1:2" s="56" customFormat="1" ht="15">
      <c r="A242" s="87"/>
      <c r="B242" s="87"/>
    </row>
    <row r="243" spans="1:2" s="56" customFormat="1" ht="15">
      <c r="A243" s="87"/>
      <c r="B243" s="87"/>
    </row>
    <row r="244" spans="1:2" s="56" customFormat="1" ht="15">
      <c r="A244" s="87"/>
      <c r="B244" s="87"/>
    </row>
    <row r="245" spans="1:2" s="56" customFormat="1" ht="15">
      <c r="A245" s="87"/>
      <c r="B245" s="87"/>
    </row>
    <row r="246" spans="1:2" s="56" customFormat="1" ht="15">
      <c r="A246" s="87"/>
      <c r="B246" s="87"/>
    </row>
    <row r="247" spans="1:2" s="56" customFormat="1" ht="15">
      <c r="A247" s="87"/>
      <c r="B247" s="87"/>
    </row>
    <row r="248" spans="1:2" s="56" customFormat="1" ht="15">
      <c r="A248" s="87"/>
      <c r="B248" s="87"/>
    </row>
    <row r="249" spans="1:2" s="56" customFormat="1" ht="15">
      <c r="A249" s="87"/>
      <c r="B249" s="87"/>
    </row>
    <row r="250" spans="1:2" s="56" customFormat="1" ht="15">
      <c r="A250" s="87"/>
      <c r="B250" s="87"/>
    </row>
    <row r="251" spans="1:2" s="56" customFormat="1" ht="15">
      <c r="A251" s="87"/>
      <c r="B251" s="87"/>
    </row>
    <row r="252" spans="1:2" s="56" customFormat="1" ht="15">
      <c r="A252" s="87"/>
      <c r="B252" s="87"/>
    </row>
    <row r="253" spans="1:2" s="56" customFormat="1" ht="15">
      <c r="A253" s="87"/>
      <c r="B253" s="87"/>
    </row>
    <row r="254" spans="1:2" s="56" customFormat="1" ht="15">
      <c r="A254" s="87"/>
      <c r="B254" s="87"/>
    </row>
    <row r="255" spans="1:2" s="56" customFormat="1" ht="15">
      <c r="A255" s="87"/>
      <c r="B255" s="87"/>
    </row>
    <row r="256" spans="1:2" s="56" customFormat="1" ht="15">
      <c r="A256" s="87"/>
      <c r="B256" s="87"/>
    </row>
    <row r="257" spans="1:2" s="56" customFormat="1" ht="15">
      <c r="A257" s="87"/>
      <c r="B257" s="87"/>
    </row>
    <row r="258" spans="1:2" s="56" customFormat="1" ht="15">
      <c r="A258" s="87"/>
      <c r="B258" s="87"/>
    </row>
    <row r="259" spans="1:2" s="56" customFormat="1" ht="15">
      <c r="A259" s="87"/>
      <c r="B259" s="87"/>
    </row>
    <row r="260" spans="1:2" s="56" customFormat="1" ht="15">
      <c r="A260" s="87"/>
      <c r="B260" s="87"/>
    </row>
    <row r="261" spans="1:2" s="56" customFormat="1" ht="15">
      <c r="A261" s="87"/>
      <c r="B261" s="87"/>
    </row>
    <row r="262" spans="1:2" s="56" customFormat="1" ht="15">
      <c r="A262" s="87"/>
      <c r="B262" s="87"/>
    </row>
    <row r="263" spans="1:2" s="56" customFormat="1" ht="15">
      <c r="A263" s="87"/>
      <c r="B263" s="87"/>
    </row>
    <row r="264" spans="1:2" s="56" customFormat="1" ht="15">
      <c r="A264" s="87"/>
      <c r="B264" s="87"/>
    </row>
    <row r="265" spans="1:2" s="56" customFormat="1" ht="15">
      <c r="A265" s="87"/>
      <c r="B265" s="87"/>
    </row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  <row r="376" s="56" customFormat="1" ht="15"/>
    <row r="377" s="56" customFormat="1" ht="15"/>
    <row r="378" s="56" customFormat="1" ht="15"/>
    <row r="379" s="56" customFormat="1" ht="15"/>
    <row r="380" s="56" customFormat="1" ht="15"/>
    <row r="381" s="56" customFormat="1" ht="15"/>
    <row r="382" s="56" customFormat="1" ht="15"/>
    <row r="383" s="56" customFormat="1" ht="15"/>
    <row r="384" s="56" customFormat="1" ht="15"/>
    <row r="385" s="56" customFormat="1" ht="15"/>
    <row r="386" s="56" customFormat="1" ht="15"/>
    <row r="387" s="56" customFormat="1" ht="15"/>
    <row r="388" s="56" customFormat="1" ht="15"/>
    <row r="389" s="56" customFormat="1" ht="15"/>
    <row r="390" s="56" customFormat="1" ht="15"/>
  </sheetData>
  <sheetProtection/>
  <mergeCells count="7">
    <mergeCell ref="B151:D151"/>
    <mergeCell ref="A1:L1"/>
    <mergeCell ref="A4:A5"/>
    <mergeCell ref="B4:B5"/>
    <mergeCell ref="C4:F4"/>
    <mergeCell ref="G4:I4"/>
    <mergeCell ref="B149:D149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0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4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6" sqref="K16"/>
    </sheetView>
  </sheetViews>
  <sheetFormatPr defaultColWidth="9.00390625" defaultRowHeight="12.75"/>
  <cols>
    <col min="1" max="1" width="28.75390625" style="190" customWidth="1"/>
    <col min="2" max="2" width="19.875" style="190" customWidth="1"/>
    <col min="3" max="3" width="9.375" style="190" customWidth="1"/>
    <col min="4" max="4" width="10.625" style="190" customWidth="1"/>
    <col min="5" max="5" width="9.625" style="190" customWidth="1"/>
    <col min="6" max="6" width="12.375" style="190" customWidth="1"/>
    <col min="7" max="16384" width="9.125" style="190" customWidth="1"/>
  </cols>
  <sheetData>
    <row r="1" spans="1:6" ht="15.75">
      <c r="A1" s="410" t="s">
        <v>122</v>
      </c>
      <c r="B1" s="410"/>
      <c r="C1" s="410"/>
      <c r="D1" s="410"/>
      <c r="E1" s="410"/>
      <c r="F1" s="410"/>
    </row>
    <row r="2" spans="1:6" ht="15.75">
      <c r="A2" s="411" t="str">
        <f>зерноск!A2</f>
        <v>по состоянию на 27 октября 2017 года</v>
      </c>
      <c r="B2" s="411"/>
      <c r="C2" s="411"/>
      <c r="D2" s="411"/>
      <c r="E2" s="411"/>
      <c r="F2" s="411"/>
    </row>
    <row r="3" spans="1:6" ht="25.5" customHeight="1">
      <c r="A3" s="412" t="s">
        <v>1</v>
      </c>
      <c r="B3" s="404" t="s">
        <v>136</v>
      </c>
      <c r="C3" s="404" t="s">
        <v>123</v>
      </c>
      <c r="D3" s="404"/>
      <c r="E3" s="404"/>
      <c r="F3" s="404"/>
    </row>
    <row r="4" spans="1:6" ht="48" customHeight="1">
      <c r="A4" s="412"/>
      <c r="B4" s="404"/>
      <c r="C4" s="191" t="s">
        <v>104</v>
      </c>
      <c r="D4" s="191" t="s">
        <v>124</v>
      </c>
      <c r="E4" s="191" t="s">
        <v>105</v>
      </c>
      <c r="F4" s="191" t="s">
        <v>103</v>
      </c>
    </row>
    <row r="5" spans="1:6" s="192" customFormat="1" ht="15.75">
      <c r="A5" s="366" t="s">
        <v>2</v>
      </c>
      <c r="B5" s="367">
        <f>B6+B25+B36+B45+B53+B68+B75+B92</f>
        <v>17402.816</v>
      </c>
      <c r="C5" s="239">
        <f>C6+C25+C36+C45+C53+C68+C75+C92</f>
        <v>16627.7825</v>
      </c>
      <c r="D5" s="38">
        <f>C5/B5*100</f>
        <v>95.54650523225668</v>
      </c>
      <c r="E5" s="38">
        <v>16589.012000000002</v>
      </c>
      <c r="F5" s="240">
        <f>C5-E5</f>
        <v>38.77049999999872</v>
      </c>
    </row>
    <row r="6" spans="1:6" s="192" customFormat="1" ht="15.75">
      <c r="A6" s="193" t="s">
        <v>3</v>
      </c>
      <c r="B6" s="194">
        <f>SUM(B7:B23)</f>
        <v>3851.29</v>
      </c>
      <c r="C6" s="159">
        <f>SUM(C7:C23)</f>
        <v>3828.0789999999993</v>
      </c>
      <c r="D6" s="26">
        <f aca="true" t="shared" si="0" ref="D6:D71">C6/B6*100</f>
        <v>99.39731882044715</v>
      </c>
      <c r="E6" s="26">
        <v>3899.79</v>
      </c>
      <c r="F6" s="116">
        <f aca="true" t="shared" si="1" ref="F6:F71">C6-E6</f>
        <v>-71.7110000000007</v>
      </c>
    </row>
    <row r="7" spans="1:6" ht="15">
      <c r="A7" s="195" t="s">
        <v>4</v>
      </c>
      <c r="B7" s="196">
        <v>373.6</v>
      </c>
      <c r="C7" s="156">
        <v>415.7</v>
      </c>
      <c r="D7" s="27">
        <f t="shared" si="0"/>
        <v>111.26873661670234</v>
      </c>
      <c r="E7" s="27">
        <v>381.5</v>
      </c>
      <c r="F7" s="153">
        <f t="shared" si="1"/>
        <v>34.19999999999999</v>
      </c>
    </row>
    <row r="8" spans="1:6" ht="15">
      <c r="A8" s="195" t="s">
        <v>5</v>
      </c>
      <c r="B8" s="196">
        <v>190</v>
      </c>
      <c r="C8" s="156">
        <v>192.934</v>
      </c>
      <c r="D8" s="27">
        <f t="shared" si="0"/>
        <v>101.5442105263158</v>
      </c>
      <c r="E8" s="27">
        <v>200.2</v>
      </c>
      <c r="F8" s="153">
        <f>C8-E8</f>
        <v>-7.265999999999991</v>
      </c>
    </row>
    <row r="9" spans="1:6" ht="15">
      <c r="A9" s="195" t="s">
        <v>6</v>
      </c>
      <c r="B9" s="196">
        <v>33.89</v>
      </c>
      <c r="C9" s="156">
        <v>31.265</v>
      </c>
      <c r="D9" s="27">
        <f t="shared" si="0"/>
        <v>92.2543523163175</v>
      </c>
      <c r="E9" s="27">
        <v>31.9</v>
      </c>
      <c r="F9" s="153">
        <f t="shared" si="1"/>
        <v>-0.634999999999998</v>
      </c>
    </row>
    <row r="10" spans="1:6" ht="15">
      <c r="A10" s="195" t="s">
        <v>7</v>
      </c>
      <c r="B10" s="196">
        <v>710.9</v>
      </c>
      <c r="C10" s="156">
        <v>719.9</v>
      </c>
      <c r="D10" s="27">
        <f t="shared" si="0"/>
        <v>101.26600084400057</v>
      </c>
      <c r="E10" s="27">
        <v>710.8</v>
      </c>
      <c r="F10" s="153">
        <f t="shared" si="1"/>
        <v>9.100000000000023</v>
      </c>
    </row>
    <row r="11" spans="1:6" ht="15">
      <c r="A11" s="195" t="s">
        <v>8</v>
      </c>
      <c r="B11" s="196">
        <v>21.8</v>
      </c>
      <c r="C11" s="156">
        <v>20.313</v>
      </c>
      <c r="D11" s="27">
        <f t="shared" si="0"/>
        <v>93.1788990825688</v>
      </c>
      <c r="E11" s="27">
        <v>21.3</v>
      </c>
      <c r="F11" s="153">
        <f t="shared" si="1"/>
        <v>-0.9870000000000019</v>
      </c>
    </row>
    <row r="12" spans="1:6" ht="15">
      <c r="A12" s="195" t="s">
        <v>9</v>
      </c>
      <c r="B12" s="196">
        <v>58.5</v>
      </c>
      <c r="C12" s="156">
        <v>43.3</v>
      </c>
      <c r="D12" s="27">
        <f t="shared" si="0"/>
        <v>74.01709401709401</v>
      </c>
      <c r="E12" s="27">
        <v>49.2</v>
      </c>
      <c r="F12" s="153">
        <f t="shared" si="1"/>
        <v>-5.900000000000006</v>
      </c>
    </row>
    <row r="13" spans="1:6" ht="15">
      <c r="A13" s="195" t="s">
        <v>10</v>
      </c>
      <c r="B13" s="196">
        <v>2.8</v>
      </c>
      <c r="C13" s="156">
        <v>2.3</v>
      </c>
      <c r="D13" s="27">
        <f t="shared" si="0"/>
        <v>82.14285714285714</v>
      </c>
      <c r="E13" s="27">
        <v>3.4</v>
      </c>
      <c r="F13" s="153">
        <f t="shared" si="1"/>
        <v>-1.1</v>
      </c>
    </row>
    <row r="14" spans="1:6" ht="15">
      <c r="A14" s="195" t="s">
        <v>11</v>
      </c>
      <c r="B14" s="196">
        <v>489.5</v>
      </c>
      <c r="C14" s="156">
        <v>500.1</v>
      </c>
      <c r="D14" s="27">
        <f t="shared" si="0"/>
        <v>102.16547497446373</v>
      </c>
      <c r="E14" s="27">
        <v>505</v>
      </c>
      <c r="F14" s="153">
        <f t="shared" si="1"/>
        <v>-4.899999999999977</v>
      </c>
    </row>
    <row r="15" spans="1:6" ht="15">
      <c r="A15" s="195" t="s">
        <v>12</v>
      </c>
      <c r="B15" s="196">
        <v>360</v>
      </c>
      <c r="C15" s="156">
        <v>357.6</v>
      </c>
      <c r="D15" s="27">
        <f t="shared" si="0"/>
        <v>99.33333333333334</v>
      </c>
      <c r="E15" s="27">
        <v>360</v>
      </c>
      <c r="F15" s="153">
        <f t="shared" si="1"/>
        <v>-2.3999999999999773</v>
      </c>
    </row>
    <row r="16" spans="1:6" ht="15">
      <c r="A16" s="195" t="s">
        <v>125</v>
      </c>
      <c r="B16" s="196">
        <v>85.1</v>
      </c>
      <c r="C16" s="156">
        <v>79.2</v>
      </c>
      <c r="D16" s="27">
        <f t="shared" si="0"/>
        <v>93.06698002350177</v>
      </c>
      <c r="E16" s="27">
        <v>76.4</v>
      </c>
      <c r="F16" s="153">
        <f t="shared" si="1"/>
        <v>2.799999999999997</v>
      </c>
    </row>
    <row r="17" spans="1:6" ht="15">
      <c r="A17" s="195" t="s">
        <v>13</v>
      </c>
      <c r="B17" s="196">
        <v>430</v>
      </c>
      <c r="C17" s="156">
        <v>417</v>
      </c>
      <c r="D17" s="27">
        <f t="shared" si="0"/>
        <v>96.97674418604652</v>
      </c>
      <c r="E17" s="27">
        <v>446.4</v>
      </c>
      <c r="F17" s="153">
        <f t="shared" si="1"/>
        <v>-29.399999999999977</v>
      </c>
    </row>
    <row r="18" spans="1:6" ht="15">
      <c r="A18" s="195" t="s">
        <v>14</v>
      </c>
      <c r="B18" s="196">
        <v>296.9</v>
      </c>
      <c r="C18" s="156">
        <v>297</v>
      </c>
      <c r="D18" s="27">
        <f t="shared" si="0"/>
        <v>100.03368137420009</v>
      </c>
      <c r="E18" s="27">
        <v>279.8</v>
      </c>
      <c r="F18" s="153">
        <f t="shared" si="1"/>
        <v>17.19999999999999</v>
      </c>
    </row>
    <row r="19" spans="1:6" ht="15">
      <c r="A19" s="195" t="s">
        <v>15</v>
      </c>
      <c r="B19" s="196">
        <v>44.2</v>
      </c>
      <c r="C19" s="156">
        <v>52.7</v>
      </c>
      <c r="D19" s="27">
        <f t="shared" si="0"/>
        <v>119.23076923076923</v>
      </c>
      <c r="E19" s="27">
        <v>44.1</v>
      </c>
      <c r="F19" s="153">
        <f t="shared" si="1"/>
        <v>8.600000000000001</v>
      </c>
    </row>
    <row r="20" spans="1:6" ht="15">
      <c r="A20" s="195" t="s">
        <v>16</v>
      </c>
      <c r="B20" s="196">
        <v>451.9</v>
      </c>
      <c r="C20" s="156">
        <v>434.5</v>
      </c>
      <c r="D20" s="27">
        <f t="shared" si="0"/>
        <v>96.14959061739323</v>
      </c>
      <c r="E20" s="27">
        <v>482.2</v>
      </c>
      <c r="F20" s="153">
        <f t="shared" si="1"/>
        <v>-47.69999999999999</v>
      </c>
    </row>
    <row r="21" spans="1:6" ht="15">
      <c r="A21" s="195" t="s">
        <v>17</v>
      </c>
      <c r="B21" s="196">
        <v>9.9</v>
      </c>
      <c r="C21" s="156">
        <v>7.477</v>
      </c>
      <c r="D21" s="27">
        <f t="shared" si="0"/>
        <v>75.52525252525253</v>
      </c>
      <c r="E21" s="27">
        <v>11.1</v>
      </c>
      <c r="F21" s="153">
        <f t="shared" si="1"/>
        <v>-3.6229999999999993</v>
      </c>
    </row>
    <row r="22" spans="1:6" ht="15">
      <c r="A22" s="195" t="s">
        <v>18</v>
      </c>
      <c r="B22" s="196">
        <v>285</v>
      </c>
      <c r="C22" s="156">
        <v>249.09</v>
      </c>
      <c r="D22" s="27">
        <f t="shared" si="0"/>
        <v>87.4</v>
      </c>
      <c r="E22" s="27">
        <v>290.16</v>
      </c>
      <c r="F22" s="153">
        <f t="shared" si="1"/>
        <v>-41.07000000000002</v>
      </c>
    </row>
    <row r="23" spans="1:6" ht="15">
      <c r="A23" s="195" t="s">
        <v>19</v>
      </c>
      <c r="B23" s="196">
        <v>7.3</v>
      </c>
      <c r="C23" s="156">
        <v>7.7</v>
      </c>
      <c r="D23" s="27">
        <f t="shared" si="0"/>
        <v>105.47945205479452</v>
      </c>
      <c r="E23" s="27">
        <v>6.33</v>
      </c>
      <c r="F23" s="153">
        <f t="shared" si="1"/>
        <v>1.37</v>
      </c>
    </row>
    <row r="24" spans="1:6" ht="15" hidden="1">
      <c r="A24" s="195"/>
      <c r="B24" s="196"/>
      <c r="C24" s="156"/>
      <c r="D24" s="27"/>
      <c r="E24" s="27"/>
      <c r="F24" s="153"/>
    </row>
    <row r="25" spans="1:6" s="192" customFormat="1" ht="15.75">
      <c r="A25" s="193" t="s">
        <v>20</v>
      </c>
      <c r="B25" s="194">
        <f>SUM(B26:B35)</f>
        <v>103.03</v>
      </c>
      <c r="C25" s="159">
        <f>SUM(C26:C35)</f>
        <v>82.343</v>
      </c>
      <c r="D25" s="26">
        <f t="shared" si="0"/>
        <v>79.92138212171213</v>
      </c>
      <c r="E25" s="26">
        <v>127.5</v>
      </c>
      <c r="F25" s="116">
        <f t="shared" si="1"/>
        <v>-45.157</v>
      </c>
    </row>
    <row r="26" spans="1:6" ht="15" hidden="1">
      <c r="A26" s="195" t="s">
        <v>61</v>
      </c>
      <c r="B26" s="196"/>
      <c r="C26" s="156"/>
      <c r="D26" s="27" t="e">
        <f t="shared" si="0"/>
        <v>#DIV/0!</v>
      </c>
      <c r="E26" s="27"/>
      <c r="F26" s="153">
        <f t="shared" si="1"/>
        <v>0</v>
      </c>
    </row>
    <row r="27" spans="1:6" ht="15" hidden="1">
      <c r="A27" s="195" t="s">
        <v>21</v>
      </c>
      <c r="B27" s="196"/>
      <c r="C27" s="156"/>
      <c r="D27" s="27" t="e">
        <f t="shared" si="0"/>
        <v>#DIV/0!</v>
      </c>
      <c r="E27" s="27"/>
      <c r="F27" s="153">
        <f t="shared" si="1"/>
        <v>0</v>
      </c>
    </row>
    <row r="28" spans="1:6" ht="15" hidden="1">
      <c r="A28" s="195" t="s">
        <v>22</v>
      </c>
      <c r="B28" s="196"/>
      <c r="C28" s="156"/>
      <c r="D28" s="27" t="e">
        <f t="shared" si="0"/>
        <v>#DIV/0!</v>
      </c>
      <c r="E28" s="27"/>
      <c r="F28" s="153">
        <f t="shared" si="1"/>
        <v>0</v>
      </c>
    </row>
    <row r="29" spans="1:6" ht="15" hidden="1">
      <c r="A29" s="195" t="s">
        <v>126</v>
      </c>
      <c r="B29" s="196"/>
      <c r="C29" s="156"/>
      <c r="D29" s="27" t="e">
        <f t="shared" si="0"/>
        <v>#DIV/0!</v>
      </c>
      <c r="E29" s="27"/>
      <c r="F29" s="153">
        <f t="shared" si="1"/>
        <v>0</v>
      </c>
    </row>
    <row r="30" spans="1:6" ht="15">
      <c r="A30" s="195" t="s">
        <v>23</v>
      </c>
      <c r="B30" s="196">
        <v>2.8</v>
      </c>
      <c r="C30" s="156">
        <v>2.727</v>
      </c>
      <c r="D30" s="27">
        <f t="shared" si="0"/>
        <v>97.39285714285715</v>
      </c>
      <c r="E30" s="27">
        <v>3.2</v>
      </c>
      <c r="F30" s="153">
        <f t="shared" si="1"/>
        <v>-0.4730000000000003</v>
      </c>
    </row>
    <row r="31" spans="1:6" ht="15">
      <c r="A31" s="195" t="s">
        <v>24</v>
      </c>
      <c r="B31" s="196">
        <v>65</v>
      </c>
      <c r="C31" s="156">
        <v>61</v>
      </c>
      <c r="D31" s="27">
        <f t="shared" si="0"/>
        <v>93.84615384615384</v>
      </c>
      <c r="E31" s="27">
        <v>92.1</v>
      </c>
      <c r="F31" s="153">
        <f t="shared" si="1"/>
        <v>-31.099999999999994</v>
      </c>
    </row>
    <row r="32" spans="1:6" ht="15">
      <c r="A32" s="195" t="s">
        <v>25</v>
      </c>
      <c r="B32" s="196">
        <v>8.63</v>
      </c>
      <c r="C32" s="156">
        <v>4.606</v>
      </c>
      <c r="D32" s="27">
        <f t="shared" si="0"/>
        <v>53.37195828505214</v>
      </c>
      <c r="E32" s="27">
        <v>5.9</v>
      </c>
      <c r="F32" s="153">
        <f t="shared" si="1"/>
        <v>-1.2940000000000005</v>
      </c>
    </row>
    <row r="33" spans="1:6" ht="15" hidden="1">
      <c r="A33" s="195" t="s">
        <v>26</v>
      </c>
      <c r="B33" s="196"/>
      <c r="C33" s="156"/>
      <c r="D33" s="27" t="e">
        <f t="shared" si="0"/>
        <v>#DIV/0!</v>
      </c>
      <c r="E33" s="27"/>
      <c r="F33" s="153">
        <f t="shared" si="1"/>
        <v>0</v>
      </c>
    </row>
    <row r="34" spans="1:6" ht="15">
      <c r="A34" s="195" t="s">
        <v>27</v>
      </c>
      <c r="B34" s="196">
        <v>6.5</v>
      </c>
      <c r="C34" s="156">
        <v>1.51</v>
      </c>
      <c r="D34" s="27">
        <f t="shared" si="0"/>
        <v>23.23076923076923</v>
      </c>
      <c r="E34" s="27">
        <v>5.6</v>
      </c>
      <c r="F34" s="153">
        <f t="shared" si="1"/>
        <v>-4.09</v>
      </c>
    </row>
    <row r="35" spans="1:6" ht="15">
      <c r="A35" s="195" t="s">
        <v>28</v>
      </c>
      <c r="B35" s="196">
        <v>20.1</v>
      </c>
      <c r="C35" s="156">
        <v>12.5</v>
      </c>
      <c r="D35" s="27">
        <f t="shared" si="0"/>
        <v>62.189054726368155</v>
      </c>
      <c r="E35" s="27">
        <v>20.7</v>
      </c>
      <c r="F35" s="153">
        <f t="shared" si="1"/>
        <v>-8.2</v>
      </c>
    </row>
    <row r="36" spans="1:6" s="192" customFormat="1" ht="15.75">
      <c r="A36" s="193" t="s">
        <v>93</v>
      </c>
      <c r="B36" s="194">
        <v>5982.896</v>
      </c>
      <c r="C36" s="159">
        <f>SUM(C37:C43)</f>
        <v>6002.2825</v>
      </c>
      <c r="D36" s="26">
        <f t="shared" si="0"/>
        <v>100.32403204067062</v>
      </c>
      <c r="E36" s="26">
        <v>5769.6</v>
      </c>
      <c r="F36" s="116">
        <f>SUM(F37:F43)</f>
        <v>232.68250000000018</v>
      </c>
    </row>
    <row r="37" spans="1:6" ht="15">
      <c r="A37" s="195" t="s">
        <v>63</v>
      </c>
      <c r="B37" s="196">
        <v>98.1</v>
      </c>
      <c r="C37" s="156">
        <v>75.4</v>
      </c>
      <c r="D37" s="27">
        <f t="shared" si="0"/>
        <v>76.86034658511723</v>
      </c>
      <c r="E37" s="27">
        <v>76.5</v>
      </c>
      <c r="F37" s="153">
        <f t="shared" si="1"/>
        <v>-1.0999999999999943</v>
      </c>
    </row>
    <row r="38" spans="1:6" ht="15">
      <c r="A38" s="195" t="s">
        <v>67</v>
      </c>
      <c r="B38" s="196">
        <v>174</v>
      </c>
      <c r="C38" s="156">
        <v>182</v>
      </c>
      <c r="D38" s="27">
        <f t="shared" si="0"/>
        <v>104.59770114942528</v>
      </c>
      <c r="E38" s="27">
        <v>170.8</v>
      </c>
      <c r="F38" s="153">
        <f t="shared" si="1"/>
        <v>11.199999999999989</v>
      </c>
    </row>
    <row r="39" spans="1:6" ht="15">
      <c r="A39" s="195" t="s">
        <v>101</v>
      </c>
      <c r="B39" s="196">
        <v>444.9</v>
      </c>
      <c r="C39" s="156">
        <v>243.5825</v>
      </c>
      <c r="D39" s="27">
        <f>C39/B39*100</f>
        <v>54.74994380759723</v>
      </c>
      <c r="E39" s="243">
        <v>308.8</v>
      </c>
      <c r="F39" s="153">
        <f>C39-E39</f>
        <v>-65.2175</v>
      </c>
    </row>
    <row r="40" spans="1:6" ht="15">
      <c r="A40" s="195" t="s">
        <v>30</v>
      </c>
      <c r="B40" s="196">
        <v>1541</v>
      </c>
      <c r="C40" s="156">
        <v>1586.9</v>
      </c>
      <c r="D40" s="27">
        <f t="shared" si="0"/>
        <v>102.97858533419857</v>
      </c>
      <c r="E40" s="27">
        <v>1541.4</v>
      </c>
      <c r="F40" s="153">
        <f t="shared" si="1"/>
        <v>45.5</v>
      </c>
    </row>
    <row r="41" spans="1:6" ht="15" hidden="1">
      <c r="A41" s="195" t="s">
        <v>31</v>
      </c>
      <c r="B41" s="196">
        <v>2.3</v>
      </c>
      <c r="C41" s="156"/>
      <c r="D41" s="27">
        <f t="shared" si="0"/>
        <v>0</v>
      </c>
      <c r="E41" s="27"/>
      <c r="F41" s="153">
        <f t="shared" si="1"/>
        <v>0</v>
      </c>
    </row>
    <row r="42" spans="1:6" ht="15">
      <c r="A42" s="195" t="s">
        <v>32</v>
      </c>
      <c r="B42" s="196">
        <v>1422</v>
      </c>
      <c r="C42" s="156">
        <v>1431.5</v>
      </c>
      <c r="D42" s="27">
        <f t="shared" si="0"/>
        <v>100.66807313642757</v>
      </c>
      <c r="E42" s="27">
        <v>1407.6</v>
      </c>
      <c r="F42" s="153">
        <f t="shared" si="1"/>
        <v>23.90000000000009</v>
      </c>
    </row>
    <row r="43" spans="1:6" ht="15">
      <c r="A43" s="195" t="s">
        <v>33</v>
      </c>
      <c r="B43" s="196">
        <v>2300</v>
      </c>
      <c r="C43" s="156">
        <v>2482.9</v>
      </c>
      <c r="D43" s="27">
        <f t="shared" si="0"/>
        <v>107.95217391304348</v>
      </c>
      <c r="E43" s="27">
        <v>2264.5</v>
      </c>
      <c r="F43" s="153">
        <f t="shared" si="1"/>
        <v>218.4000000000001</v>
      </c>
    </row>
    <row r="44" spans="1:6" ht="15" hidden="1">
      <c r="A44" s="195" t="s">
        <v>102</v>
      </c>
      <c r="B44" s="196">
        <v>0.596</v>
      </c>
      <c r="C44" s="156"/>
      <c r="D44" s="27"/>
      <c r="E44" s="27"/>
      <c r="F44" s="153"/>
    </row>
    <row r="45" spans="1:6" s="192" customFormat="1" ht="15.75">
      <c r="A45" s="193" t="s">
        <v>98</v>
      </c>
      <c r="B45" s="194">
        <v>2265.7999999999997</v>
      </c>
      <c r="C45" s="159">
        <f>SUM(C46:C52)</f>
        <v>2037.2910000000002</v>
      </c>
      <c r="D45" s="26">
        <f t="shared" si="0"/>
        <v>89.91486450701741</v>
      </c>
      <c r="E45" s="26">
        <v>1770</v>
      </c>
      <c r="F45" s="116">
        <f t="shared" si="1"/>
        <v>267.29100000000017</v>
      </c>
    </row>
    <row r="46" spans="1:6" ht="15">
      <c r="A46" s="195" t="s">
        <v>64</v>
      </c>
      <c r="B46" s="196">
        <v>89</v>
      </c>
      <c r="C46" s="156">
        <v>35.174</v>
      </c>
      <c r="D46" s="27">
        <f t="shared" si="0"/>
        <v>39.52134831460674</v>
      </c>
      <c r="E46" s="27"/>
      <c r="F46" s="153">
        <f t="shared" si="1"/>
        <v>35.174</v>
      </c>
    </row>
    <row r="47" spans="1:6" ht="15">
      <c r="A47" s="195" t="s">
        <v>65</v>
      </c>
      <c r="B47" s="196">
        <v>24</v>
      </c>
      <c r="C47" s="156">
        <v>16.1</v>
      </c>
      <c r="D47" s="27">
        <f t="shared" si="0"/>
        <v>67.08333333333334</v>
      </c>
      <c r="E47" s="27">
        <v>12.5</v>
      </c>
      <c r="F47" s="153">
        <f t="shared" si="1"/>
        <v>3.6000000000000014</v>
      </c>
    </row>
    <row r="48" spans="1:6" ht="15">
      <c r="A48" s="195" t="s">
        <v>66</v>
      </c>
      <c r="B48" s="196">
        <v>44</v>
      </c>
      <c r="C48" s="156">
        <v>18.9</v>
      </c>
      <c r="D48" s="27">
        <f t="shared" si="0"/>
        <v>42.95454545454545</v>
      </c>
      <c r="E48" s="27">
        <v>12.7</v>
      </c>
      <c r="F48" s="153">
        <f>C48-E48</f>
        <v>6.199999999999999</v>
      </c>
    </row>
    <row r="49" spans="1:6" ht="15">
      <c r="A49" s="195" t="s">
        <v>29</v>
      </c>
      <c r="B49" s="196">
        <v>20.1</v>
      </c>
      <c r="C49" s="156">
        <v>4.275</v>
      </c>
      <c r="D49" s="27">
        <f t="shared" si="0"/>
        <v>21.26865671641791</v>
      </c>
      <c r="E49" s="27">
        <v>5.3</v>
      </c>
      <c r="F49" s="153">
        <f>C49-E49</f>
        <v>-1.0249999999999995</v>
      </c>
    </row>
    <row r="50" spans="1:6" ht="15">
      <c r="A50" s="195" t="s">
        <v>127</v>
      </c>
      <c r="B50" s="196">
        <v>32.4</v>
      </c>
      <c r="C50" s="156">
        <v>14</v>
      </c>
      <c r="D50" s="27">
        <f t="shared" si="0"/>
        <v>43.20987654320988</v>
      </c>
      <c r="E50" s="27">
        <v>18.9</v>
      </c>
      <c r="F50" s="153">
        <f>C50-E50</f>
        <v>-4.899999999999999</v>
      </c>
    </row>
    <row r="51" spans="1:6" ht="15">
      <c r="A51" s="195" t="s">
        <v>69</v>
      </c>
      <c r="B51" s="196">
        <v>104.7</v>
      </c>
      <c r="C51" s="156">
        <v>61.142</v>
      </c>
      <c r="D51" s="27">
        <f t="shared" si="0"/>
        <v>58.397325692454636</v>
      </c>
      <c r="E51" s="27">
        <v>56.1</v>
      </c>
      <c r="F51" s="153">
        <f>C51-E51</f>
        <v>5.042000000000002</v>
      </c>
    </row>
    <row r="52" spans="1:6" ht="15">
      <c r="A52" s="195" t="s">
        <v>128</v>
      </c>
      <c r="B52" s="196">
        <v>1951.6</v>
      </c>
      <c r="C52" s="156">
        <v>1887.7</v>
      </c>
      <c r="D52" s="27">
        <f t="shared" si="0"/>
        <v>96.72576347612217</v>
      </c>
      <c r="E52" s="27">
        <v>1664.5</v>
      </c>
      <c r="F52" s="153">
        <f>C52-E52</f>
        <v>223.20000000000005</v>
      </c>
    </row>
    <row r="53" spans="1:6" s="192" customFormat="1" ht="15.75">
      <c r="A53" s="193" t="s">
        <v>34</v>
      </c>
      <c r="B53" s="194">
        <v>4764.7</v>
      </c>
      <c r="C53" s="159">
        <f>SUM(C54:C67)</f>
        <v>4301.587</v>
      </c>
      <c r="D53" s="26">
        <f t="shared" si="0"/>
        <v>90.28033244485488</v>
      </c>
      <c r="E53" s="26">
        <v>4583.010000000001</v>
      </c>
      <c r="F53" s="116">
        <f t="shared" si="1"/>
        <v>-281.4230000000007</v>
      </c>
    </row>
    <row r="54" spans="1:6" ht="15">
      <c r="A54" s="195" t="s">
        <v>70</v>
      </c>
      <c r="B54" s="196">
        <v>450.9</v>
      </c>
      <c r="C54" s="156">
        <v>457</v>
      </c>
      <c r="D54" s="27">
        <f t="shared" si="0"/>
        <v>101.35284985584387</v>
      </c>
      <c r="E54" s="27">
        <v>365</v>
      </c>
      <c r="F54" s="153">
        <f t="shared" si="1"/>
        <v>92</v>
      </c>
    </row>
    <row r="55" spans="1:6" ht="15">
      <c r="A55" s="195" t="s">
        <v>71</v>
      </c>
      <c r="B55" s="196">
        <v>41</v>
      </c>
      <c r="C55" s="156">
        <v>31.621</v>
      </c>
      <c r="D55" s="27">
        <f t="shared" si="0"/>
        <v>77.12439024390244</v>
      </c>
      <c r="E55" s="27">
        <v>40.01</v>
      </c>
      <c r="F55" s="153">
        <f t="shared" si="1"/>
        <v>-8.389</v>
      </c>
    </row>
    <row r="56" spans="1:6" ht="15">
      <c r="A56" s="195" t="s">
        <v>72</v>
      </c>
      <c r="B56" s="196">
        <v>180</v>
      </c>
      <c r="C56" s="156">
        <v>172.657</v>
      </c>
      <c r="D56" s="27">
        <f t="shared" si="0"/>
        <v>95.92055555555557</v>
      </c>
      <c r="E56" s="27">
        <v>180</v>
      </c>
      <c r="F56" s="153">
        <f t="shared" si="1"/>
        <v>-7.342999999999989</v>
      </c>
    </row>
    <row r="57" spans="1:6" ht="15">
      <c r="A57" s="195" t="s">
        <v>73</v>
      </c>
      <c r="B57" s="196">
        <v>584</v>
      </c>
      <c r="C57" s="156">
        <v>502</v>
      </c>
      <c r="D57" s="27">
        <f t="shared" si="0"/>
        <v>85.95890410958904</v>
      </c>
      <c r="E57" s="27">
        <v>585.1</v>
      </c>
      <c r="F57" s="153">
        <f t="shared" si="1"/>
        <v>-83.10000000000002</v>
      </c>
    </row>
    <row r="58" spans="1:6" ht="15">
      <c r="A58" s="195" t="s">
        <v>74</v>
      </c>
      <c r="B58" s="196">
        <v>79</v>
      </c>
      <c r="C58" s="156">
        <v>61.773</v>
      </c>
      <c r="D58" s="27">
        <f t="shared" si="0"/>
        <v>78.19367088607595</v>
      </c>
      <c r="E58" s="27">
        <v>80.1</v>
      </c>
      <c r="F58" s="153">
        <f t="shared" si="1"/>
        <v>-18.32699999999999</v>
      </c>
    </row>
    <row r="59" spans="1:6" ht="15">
      <c r="A59" s="195" t="s">
        <v>35</v>
      </c>
      <c r="B59" s="196">
        <v>80</v>
      </c>
      <c r="C59" s="156">
        <v>80.2</v>
      </c>
      <c r="D59" s="27">
        <f t="shared" si="0"/>
        <v>100.25</v>
      </c>
      <c r="E59" s="27">
        <v>92.5</v>
      </c>
      <c r="F59" s="153">
        <f t="shared" si="1"/>
        <v>-12.299999999999997</v>
      </c>
    </row>
    <row r="60" spans="1:6" ht="15">
      <c r="A60" s="195" t="s">
        <v>94</v>
      </c>
      <c r="B60" s="196">
        <v>28</v>
      </c>
      <c r="C60" s="156">
        <v>16.92</v>
      </c>
      <c r="D60" s="27">
        <f>C60/B60*100</f>
        <v>60.42857142857143</v>
      </c>
      <c r="E60" s="27">
        <v>27.9</v>
      </c>
      <c r="F60" s="153">
        <f>C60-E60</f>
        <v>-10.979999999999997</v>
      </c>
    </row>
    <row r="61" spans="1:6" ht="15">
      <c r="A61" s="195" t="s">
        <v>36</v>
      </c>
      <c r="B61" s="196">
        <v>85.4</v>
      </c>
      <c r="C61" s="156">
        <v>77.9</v>
      </c>
      <c r="D61" s="27">
        <f t="shared" si="0"/>
        <v>91.21779859484778</v>
      </c>
      <c r="E61" s="27">
        <v>88.4</v>
      </c>
      <c r="F61" s="153">
        <f t="shared" si="1"/>
        <v>-10.5</v>
      </c>
    </row>
    <row r="62" spans="1:6" ht="15">
      <c r="A62" s="195" t="s">
        <v>75</v>
      </c>
      <c r="B62" s="196">
        <v>205.2</v>
      </c>
      <c r="C62" s="156">
        <v>205.9</v>
      </c>
      <c r="D62" s="27">
        <f t="shared" si="0"/>
        <v>100.34113060428851</v>
      </c>
      <c r="E62" s="27">
        <v>203.7</v>
      </c>
      <c r="F62" s="153">
        <f t="shared" si="1"/>
        <v>2.200000000000017</v>
      </c>
    </row>
    <row r="63" spans="1:6" ht="15">
      <c r="A63" s="195" t="s">
        <v>37</v>
      </c>
      <c r="B63" s="196">
        <v>800</v>
      </c>
      <c r="C63" s="156">
        <v>635</v>
      </c>
      <c r="D63" s="27">
        <f t="shared" si="0"/>
        <v>79.375</v>
      </c>
      <c r="E63" s="27">
        <v>701</v>
      </c>
      <c r="F63" s="153">
        <f t="shared" si="1"/>
        <v>-66</v>
      </c>
    </row>
    <row r="64" spans="1:6" ht="15">
      <c r="A64" s="195" t="s">
        <v>38</v>
      </c>
      <c r="B64" s="196">
        <v>322</v>
      </c>
      <c r="C64" s="156">
        <v>322</v>
      </c>
      <c r="D64" s="27">
        <f t="shared" si="0"/>
        <v>100</v>
      </c>
      <c r="E64" s="27">
        <v>321.5</v>
      </c>
      <c r="F64" s="153">
        <f t="shared" si="1"/>
        <v>0.5</v>
      </c>
    </row>
    <row r="65" spans="1:6" ht="15">
      <c r="A65" s="195" t="s">
        <v>39</v>
      </c>
      <c r="B65" s="196">
        <v>415</v>
      </c>
      <c r="C65" s="156">
        <v>386.3</v>
      </c>
      <c r="D65" s="27">
        <f t="shared" si="0"/>
        <v>93.0843373493976</v>
      </c>
      <c r="E65" s="27">
        <v>431</v>
      </c>
      <c r="F65" s="153">
        <f t="shared" si="1"/>
        <v>-44.69999999999999</v>
      </c>
    </row>
    <row r="66" spans="1:6" ht="15">
      <c r="A66" s="195" t="s">
        <v>40</v>
      </c>
      <c r="B66" s="196">
        <v>1236.3</v>
      </c>
      <c r="C66" s="156">
        <v>1067.2</v>
      </c>
      <c r="D66" s="27">
        <f t="shared" si="0"/>
        <v>86.32209010757907</v>
      </c>
      <c r="E66" s="27">
        <v>1200</v>
      </c>
      <c r="F66" s="153">
        <f t="shared" si="1"/>
        <v>-132.79999999999995</v>
      </c>
    </row>
    <row r="67" spans="1:6" ht="15">
      <c r="A67" s="195" t="s">
        <v>41</v>
      </c>
      <c r="B67" s="196">
        <v>257.9</v>
      </c>
      <c r="C67" s="156">
        <v>285.116</v>
      </c>
      <c r="D67" s="27">
        <f t="shared" si="0"/>
        <v>110.5529274912757</v>
      </c>
      <c r="E67" s="27">
        <v>266.8</v>
      </c>
      <c r="F67" s="153">
        <f t="shared" si="1"/>
        <v>18.315999999999974</v>
      </c>
    </row>
    <row r="68" spans="1:6" s="192" customFormat="1" ht="15.75">
      <c r="A68" s="193" t="s">
        <v>76</v>
      </c>
      <c r="B68" s="194">
        <v>66.1</v>
      </c>
      <c r="C68" s="159">
        <f>SUM(C69:C74)</f>
        <v>71.344</v>
      </c>
      <c r="D68" s="26">
        <f t="shared" si="0"/>
        <v>107.93343419062028</v>
      </c>
      <c r="E68" s="26">
        <v>71.312</v>
      </c>
      <c r="F68" s="116">
        <f t="shared" si="1"/>
        <v>0.031999999999996476</v>
      </c>
    </row>
    <row r="69" spans="1:6" ht="15">
      <c r="A69" s="195" t="s">
        <v>77</v>
      </c>
      <c r="B69" s="196">
        <v>23</v>
      </c>
      <c r="C69" s="156">
        <v>28.4</v>
      </c>
      <c r="D69" s="27">
        <f t="shared" si="0"/>
        <v>123.47826086956522</v>
      </c>
      <c r="E69" s="27">
        <v>23.37</v>
      </c>
      <c r="F69" s="153">
        <f t="shared" si="1"/>
        <v>5.029999999999998</v>
      </c>
    </row>
    <row r="70" spans="1:6" ht="15">
      <c r="A70" s="195" t="s">
        <v>42</v>
      </c>
      <c r="B70" s="196">
        <v>12</v>
      </c>
      <c r="C70" s="156">
        <v>9.134</v>
      </c>
      <c r="D70" s="27">
        <f t="shared" si="0"/>
        <v>76.11666666666666</v>
      </c>
      <c r="E70" s="27">
        <v>11.472</v>
      </c>
      <c r="F70" s="153">
        <f t="shared" si="1"/>
        <v>-2.337999999999999</v>
      </c>
    </row>
    <row r="71" spans="1:6" ht="15">
      <c r="A71" s="195" t="s">
        <v>43</v>
      </c>
      <c r="B71" s="196">
        <v>10.5</v>
      </c>
      <c r="C71" s="156">
        <v>11</v>
      </c>
      <c r="D71" s="27">
        <f t="shared" si="0"/>
        <v>104.76190476190477</v>
      </c>
      <c r="E71" s="27">
        <v>14.6</v>
      </c>
      <c r="F71" s="153">
        <f t="shared" si="1"/>
        <v>-3.5999999999999996</v>
      </c>
    </row>
    <row r="72" spans="1:6" ht="15" hidden="1">
      <c r="A72" s="195" t="s">
        <v>129</v>
      </c>
      <c r="B72" s="196"/>
      <c r="C72" s="156"/>
      <c r="D72" s="27" t="e">
        <f aca="true" t="shared" si="2" ref="D72:D102">C72/B72*100</f>
        <v>#DIV/0!</v>
      </c>
      <c r="E72" s="27"/>
      <c r="F72" s="153">
        <f aca="true" t="shared" si="3" ref="F72:F102">C72-E72</f>
        <v>0</v>
      </c>
    </row>
    <row r="73" spans="1:6" ht="15" hidden="1">
      <c r="A73" s="195" t="s">
        <v>130</v>
      </c>
      <c r="B73" s="196"/>
      <c r="C73" s="156"/>
      <c r="D73" s="27" t="e">
        <f t="shared" si="2"/>
        <v>#DIV/0!</v>
      </c>
      <c r="E73" s="27"/>
      <c r="F73" s="153">
        <f t="shared" si="3"/>
        <v>0</v>
      </c>
    </row>
    <row r="74" spans="1:6" ht="15">
      <c r="A74" s="195" t="s">
        <v>44</v>
      </c>
      <c r="B74" s="196">
        <v>20.6</v>
      </c>
      <c r="C74" s="156">
        <v>22.81</v>
      </c>
      <c r="D74" s="27">
        <f t="shared" si="2"/>
        <v>110.7281553398058</v>
      </c>
      <c r="E74" s="27">
        <v>21.87</v>
      </c>
      <c r="F74" s="153">
        <f t="shared" si="3"/>
        <v>0.9399999999999977</v>
      </c>
    </row>
    <row r="75" spans="1:6" s="192" customFormat="1" ht="15.75">
      <c r="A75" s="193" t="s">
        <v>45</v>
      </c>
      <c r="B75" s="194">
        <v>368.8</v>
      </c>
      <c r="C75" s="159">
        <f>SUM(C76:C89)</f>
        <v>304.426</v>
      </c>
      <c r="D75" s="26">
        <f t="shared" si="2"/>
        <v>82.54501084598698</v>
      </c>
      <c r="E75" s="26">
        <v>367.8</v>
      </c>
      <c r="F75" s="116">
        <f t="shared" si="3"/>
        <v>-63.374000000000024</v>
      </c>
    </row>
    <row r="76" spans="1:6" ht="15" hidden="1">
      <c r="A76" s="195" t="s">
        <v>80</v>
      </c>
      <c r="B76" s="196"/>
      <c r="C76" s="156"/>
      <c r="D76" s="27" t="e">
        <f t="shared" si="2"/>
        <v>#DIV/0!</v>
      </c>
      <c r="E76" s="27"/>
      <c r="F76" s="153">
        <f t="shared" si="3"/>
        <v>0</v>
      </c>
    </row>
    <row r="77" spans="1:6" ht="15" hidden="1">
      <c r="A77" s="195" t="s">
        <v>81</v>
      </c>
      <c r="B77" s="196"/>
      <c r="C77" s="156"/>
      <c r="D77" s="27" t="e">
        <f t="shared" si="2"/>
        <v>#DIV/0!</v>
      </c>
      <c r="E77" s="27"/>
      <c r="F77" s="153">
        <f t="shared" si="3"/>
        <v>0</v>
      </c>
    </row>
    <row r="78" spans="1:6" ht="15" hidden="1">
      <c r="A78" s="195" t="s">
        <v>82</v>
      </c>
      <c r="B78" s="196"/>
      <c r="C78" s="156"/>
      <c r="D78" s="27" t="e">
        <f t="shared" si="2"/>
        <v>#DIV/0!</v>
      </c>
      <c r="E78" s="27"/>
      <c r="F78" s="153">
        <f t="shared" si="3"/>
        <v>0</v>
      </c>
    </row>
    <row r="79" spans="1:6" ht="15" hidden="1">
      <c r="A79" s="195" t="s">
        <v>83</v>
      </c>
      <c r="B79" s="196"/>
      <c r="C79" s="156"/>
      <c r="D79" s="27" t="e">
        <f t="shared" si="2"/>
        <v>#DIV/0!</v>
      </c>
      <c r="E79" s="27"/>
      <c r="F79" s="153">
        <f t="shared" si="3"/>
        <v>0</v>
      </c>
    </row>
    <row r="80" spans="1:6" ht="15">
      <c r="A80" s="195" t="s">
        <v>46</v>
      </c>
      <c r="B80" s="196">
        <v>190</v>
      </c>
      <c r="C80" s="156">
        <v>154.4</v>
      </c>
      <c r="D80" s="27">
        <f t="shared" si="2"/>
        <v>81.26315789473685</v>
      </c>
      <c r="E80" s="27">
        <v>184.5</v>
      </c>
      <c r="F80" s="153">
        <f t="shared" si="3"/>
        <v>-30.099999999999994</v>
      </c>
    </row>
    <row r="81" spans="1:6" ht="15">
      <c r="A81" s="195" t="s">
        <v>47</v>
      </c>
      <c r="B81" s="196">
        <v>21.6</v>
      </c>
      <c r="C81" s="156">
        <v>20.38</v>
      </c>
      <c r="D81" s="27">
        <f t="shared" si="2"/>
        <v>94.35185185185185</v>
      </c>
      <c r="E81" s="27">
        <v>17.7</v>
      </c>
      <c r="F81" s="153">
        <f t="shared" si="3"/>
        <v>2.6799999999999997</v>
      </c>
    </row>
    <row r="82" spans="1:6" ht="15" hidden="1">
      <c r="A82" s="195" t="s">
        <v>131</v>
      </c>
      <c r="B82" s="196"/>
      <c r="C82" s="156"/>
      <c r="D82" s="27" t="e">
        <f t="shared" si="2"/>
        <v>#DIV/0!</v>
      </c>
      <c r="E82" s="27"/>
      <c r="F82" s="153">
        <f t="shared" si="3"/>
        <v>0</v>
      </c>
    </row>
    <row r="83" spans="1:6" ht="15" hidden="1">
      <c r="A83" s="195" t="s">
        <v>132</v>
      </c>
      <c r="B83" s="196"/>
      <c r="C83" s="156"/>
      <c r="D83" s="27" t="e">
        <f t="shared" si="2"/>
        <v>#DIV/0!</v>
      </c>
      <c r="E83" s="27"/>
      <c r="F83" s="153">
        <f t="shared" si="3"/>
        <v>0</v>
      </c>
    </row>
    <row r="84" spans="1:6" ht="15">
      <c r="A84" s="195" t="s">
        <v>48</v>
      </c>
      <c r="B84" s="196">
        <v>2.1</v>
      </c>
      <c r="C84" s="156">
        <v>1.2</v>
      </c>
      <c r="D84" s="27">
        <f t="shared" si="2"/>
        <v>57.14285714285714</v>
      </c>
      <c r="E84" s="27">
        <v>1.7</v>
      </c>
      <c r="F84" s="153">
        <f t="shared" si="3"/>
        <v>-0.5</v>
      </c>
    </row>
    <row r="85" spans="1:6" ht="15" hidden="1">
      <c r="A85" s="195" t="s">
        <v>133</v>
      </c>
      <c r="B85" s="196"/>
      <c r="C85" s="156"/>
      <c r="D85" s="27" t="e">
        <f t="shared" si="2"/>
        <v>#DIV/0!</v>
      </c>
      <c r="E85" s="27"/>
      <c r="F85" s="153">
        <f t="shared" si="3"/>
        <v>0</v>
      </c>
    </row>
    <row r="86" spans="1:6" ht="15">
      <c r="A86" s="195" t="s">
        <v>49</v>
      </c>
      <c r="B86" s="196">
        <v>68</v>
      </c>
      <c r="C86" s="156">
        <v>55.046</v>
      </c>
      <c r="D86" s="27">
        <f t="shared" si="2"/>
        <v>80.95</v>
      </c>
      <c r="E86" s="27">
        <v>68.8</v>
      </c>
      <c r="F86" s="153">
        <f t="shared" si="3"/>
        <v>-13.753999999999998</v>
      </c>
    </row>
    <row r="87" spans="1:6" ht="15">
      <c r="A87" s="195" t="s">
        <v>50</v>
      </c>
      <c r="B87" s="196">
        <v>60</v>
      </c>
      <c r="C87" s="156">
        <v>47.9</v>
      </c>
      <c r="D87" s="27">
        <f t="shared" si="2"/>
        <v>79.83333333333333</v>
      </c>
      <c r="E87" s="27">
        <v>68.9</v>
      </c>
      <c r="F87" s="153">
        <f t="shared" si="3"/>
        <v>-21.000000000000007</v>
      </c>
    </row>
    <row r="88" spans="1:6" ht="15">
      <c r="A88" s="195" t="s">
        <v>51</v>
      </c>
      <c r="B88" s="196">
        <v>14.8</v>
      </c>
      <c r="C88" s="156">
        <v>14.8</v>
      </c>
      <c r="D88" s="27">
        <f t="shared" si="2"/>
        <v>100</v>
      </c>
      <c r="E88" s="27">
        <v>15.4</v>
      </c>
      <c r="F88" s="153">
        <f t="shared" si="3"/>
        <v>-0.5999999999999996</v>
      </c>
    </row>
    <row r="89" spans="1:6" ht="15">
      <c r="A89" s="195" t="s">
        <v>52</v>
      </c>
      <c r="B89" s="196">
        <v>12.3</v>
      </c>
      <c r="C89" s="156">
        <v>10.7</v>
      </c>
      <c r="D89" s="27">
        <f t="shared" si="2"/>
        <v>86.99186991869917</v>
      </c>
      <c r="E89" s="27">
        <v>10.8</v>
      </c>
      <c r="F89" s="153">
        <f t="shared" si="3"/>
        <v>-0.10000000000000142</v>
      </c>
    </row>
    <row r="90" spans="1:6" ht="15" hidden="1">
      <c r="A90" s="195" t="s">
        <v>97</v>
      </c>
      <c r="B90" s="196"/>
      <c r="C90" s="156"/>
      <c r="D90" s="27" t="e">
        <f t="shared" si="2"/>
        <v>#DIV/0!</v>
      </c>
      <c r="E90" s="27"/>
      <c r="F90" s="153">
        <f t="shared" si="3"/>
        <v>0</v>
      </c>
    </row>
    <row r="91" spans="1:6" ht="15" hidden="1">
      <c r="A91" s="195" t="s">
        <v>134</v>
      </c>
      <c r="B91" s="196"/>
      <c r="C91" s="156"/>
      <c r="D91" s="27" t="e">
        <f t="shared" si="2"/>
        <v>#DIV/0!</v>
      </c>
      <c r="E91" s="27"/>
      <c r="F91" s="153">
        <f t="shared" si="3"/>
        <v>0</v>
      </c>
    </row>
    <row r="92" spans="1:6" s="192" customFormat="1" ht="15.75">
      <c r="A92" s="193" t="s">
        <v>53</v>
      </c>
      <c r="B92" s="194">
        <v>0.2</v>
      </c>
      <c r="C92" s="159">
        <f>SUM(C94:C96)</f>
        <v>0.43</v>
      </c>
      <c r="D92" s="26">
        <f t="shared" si="2"/>
        <v>215</v>
      </c>
      <c r="E92" s="26">
        <v>0</v>
      </c>
      <c r="F92" s="116">
        <f>SUM(F94:F96)</f>
        <v>0.11</v>
      </c>
    </row>
    <row r="93" spans="1:6" ht="15" hidden="1">
      <c r="A93" s="195" t="s">
        <v>88</v>
      </c>
      <c r="B93" s="196"/>
      <c r="C93" s="156">
        <v>0</v>
      </c>
      <c r="D93" s="27" t="e">
        <f t="shared" si="2"/>
        <v>#DIV/0!</v>
      </c>
      <c r="E93" s="27">
        <v>0</v>
      </c>
      <c r="F93" s="153">
        <f t="shared" si="3"/>
        <v>0</v>
      </c>
    </row>
    <row r="94" spans="1:6" ht="15">
      <c r="A94" s="200" t="s">
        <v>54</v>
      </c>
      <c r="B94" s="201">
        <v>0.2</v>
      </c>
      <c r="C94" s="225">
        <v>0.43</v>
      </c>
      <c r="D94" s="28">
        <f t="shared" si="2"/>
        <v>215</v>
      </c>
      <c r="E94" s="28"/>
      <c r="F94" s="244">
        <v>0.11</v>
      </c>
    </row>
    <row r="95" spans="1:6" ht="15" hidden="1">
      <c r="A95" s="205" t="s">
        <v>55</v>
      </c>
      <c r="B95" s="206"/>
      <c r="C95" s="207"/>
      <c r="D95" s="208" t="e">
        <f t="shared" si="2"/>
        <v>#DIV/0!</v>
      </c>
      <c r="E95" s="208"/>
      <c r="F95" s="209">
        <f t="shared" si="3"/>
        <v>0</v>
      </c>
    </row>
    <row r="96" spans="1:6" ht="15" hidden="1">
      <c r="A96" s="195" t="s">
        <v>56</v>
      </c>
      <c r="B96" s="196"/>
      <c r="C96" s="197"/>
      <c r="D96" s="198" t="e">
        <f t="shared" si="2"/>
        <v>#DIV/0!</v>
      </c>
      <c r="E96" s="198"/>
      <c r="F96" s="199">
        <f t="shared" si="3"/>
        <v>0</v>
      </c>
    </row>
    <row r="97" spans="1:6" ht="15" hidden="1">
      <c r="A97" s="195" t="s">
        <v>57</v>
      </c>
      <c r="B97" s="196"/>
      <c r="C97" s="197"/>
      <c r="D97" s="198" t="e">
        <f t="shared" si="2"/>
        <v>#DIV/0!</v>
      </c>
      <c r="E97" s="198"/>
      <c r="F97" s="199">
        <f t="shared" si="3"/>
        <v>0</v>
      </c>
    </row>
    <row r="98" spans="1:6" ht="15" hidden="1">
      <c r="A98" s="195" t="s">
        <v>135</v>
      </c>
      <c r="B98" s="196"/>
      <c r="C98" s="197"/>
      <c r="D98" s="198" t="e">
        <f t="shared" si="2"/>
        <v>#DIV/0!</v>
      </c>
      <c r="E98" s="198"/>
      <c r="F98" s="199">
        <f t="shared" si="3"/>
        <v>0</v>
      </c>
    </row>
    <row r="99" spans="1:6" ht="15" hidden="1">
      <c r="A99" s="195" t="s">
        <v>58</v>
      </c>
      <c r="B99" s="196"/>
      <c r="C99" s="197"/>
      <c r="D99" s="198" t="e">
        <f t="shared" si="2"/>
        <v>#DIV/0!</v>
      </c>
      <c r="E99" s="198"/>
      <c r="F99" s="199">
        <f t="shared" si="3"/>
        <v>0</v>
      </c>
    </row>
    <row r="100" spans="1:6" ht="15" hidden="1">
      <c r="A100" s="195" t="s">
        <v>59</v>
      </c>
      <c r="B100" s="196"/>
      <c r="C100" s="197"/>
      <c r="D100" s="198" t="e">
        <f t="shared" si="2"/>
        <v>#DIV/0!</v>
      </c>
      <c r="E100" s="198"/>
      <c r="F100" s="199">
        <f t="shared" si="3"/>
        <v>0</v>
      </c>
    </row>
    <row r="101" spans="1:6" ht="15" hidden="1">
      <c r="A101" s="195" t="s">
        <v>90</v>
      </c>
      <c r="B101" s="196"/>
      <c r="C101" s="197"/>
      <c r="D101" s="198" t="e">
        <f t="shared" si="2"/>
        <v>#DIV/0!</v>
      </c>
      <c r="E101" s="198"/>
      <c r="F101" s="199">
        <f t="shared" si="3"/>
        <v>0</v>
      </c>
    </row>
    <row r="102" spans="1:6" ht="15" hidden="1">
      <c r="A102" s="200" t="s">
        <v>91</v>
      </c>
      <c r="B102" s="201"/>
      <c r="C102" s="202"/>
      <c r="D102" s="203" t="e">
        <f t="shared" si="2"/>
        <v>#DIV/0!</v>
      </c>
      <c r="E102" s="203"/>
      <c r="F102" s="204">
        <f t="shared" si="3"/>
        <v>0</v>
      </c>
    </row>
    <row r="104" ht="15">
      <c r="B104" s="210"/>
    </row>
  </sheetData>
  <sheetProtection/>
  <mergeCells count="5">
    <mergeCell ref="A1:F1"/>
    <mergeCell ref="A2:F2"/>
    <mergeCell ref="A3:A4"/>
    <mergeCell ref="B3:B4"/>
    <mergeCell ref="C3:F3"/>
  </mergeCells>
  <conditionalFormatting sqref="F72:F73 F98:F102 F90:F91 F77:F79 F82:F83 F85">
    <cfRule type="cellIs" priority="5" dxfId="4" operator="greaterThan" stopIfTrue="1">
      <formula>0</formula>
    </cfRule>
    <cfRule type="cellIs" priority="6" dxfId="5" operator="lessThan" stopIfTrue="1">
      <formula>0</formula>
    </cfRule>
  </conditionalFormatting>
  <printOptions horizontalCentered="1"/>
  <pageMargins left="0.7086614173228347" right="0.31496062992125984" top="0" bottom="0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79" sqref="M79"/>
    </sheetView>
  </sheetViews>
  <sheetFormatPr defaultColWidth="9.00390625" defaultRowHeight="12.75"/>
  <cols>
    <col min="1" max="1" width="35.125" style="52" customWidth="1"/>
    <col min="2" max="2" width="26.00390625" style="52" hidden="1" customWidth="1"/>
    <col min="3" max="3" width="31.375" style="52" hidden="1" customWidth="1"/>
    <col min="4" max="4" width="14.37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2.00390625" style="52" customWidth="1"/>
    <col min="9" max="9" width="10.625" style="56" customWidth="1"/>
    <col min="10" max="10" width="12.125" style="52" customWidth="1"/>
    <col min="11" max="12" width="11.25390625" style="52" customWidth="1"/>
    <col min="13" max="13" width="10.25390625" style="52" customWidth="1"/>
    <col min="14" max="14" width="11.625" style="52" customWidth="1"/>
    <col min="15" max="16384" width="9.125" style="52" customWidth="1"/>
  </cols>
  <sheetData>
    <row r="1" spans="1:14" ht="16.5">
      <c r="A1" s="48" t="s">
        <v>106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1"/>
      <c r="M1" s="51"/>
      <c r="N1" s="51"/>
    </row>
    <row r="2" spans="1:14" ht="15" customHeight="1">
      <c r="A2" s="48" t="str">
        <f>зерноск!A2</f>
        <v>по состоянию на 27 октября 2017 года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1"/>
      <c r="M2" s="51"/>
      <c r="N2" s="51"/>
    </row>
    <row r="3" spans="1:14" ht="3" customHeight="1">
      <c r="A3" s="49"/>
      <c r="B3" s="49"/>
      <c r="C3" s="49"/>
      <c r="D3" s="49"/>
      <c r="E3" s="50"/>
      <c r="F3" s="50"/>
      <c r="G3" s="50"/>
      <c r="H3" s="50"/>
      <c r="I3" s="50"/>
      <c r="J3" s="50"/>
      <c r="K3" s="50"/>
      <c r="L3" s="51"/>
      <c r="M3" s="51"/>
      <c r="N3" s="51"/>
    </row>
    <row r="4" spans="1:14" s="56" customFormat="1" ht="37.5" customHeight="1">
      <c r="A4" s="381" t="s">
        <v>1</v>
      </c>
      <c r="B4" s="381" t="s">
        <v>138</v>
      </c>
      <c r="C4" s="389" t="s">
        <v>145</v>
      </c>
      <c r="D4" s="389" t="s">
        <v>146</v>
      </c>
      <c r="E4" s="381" t="s">
        <v>96</v>
      </c>
      <c r="F4" s="381"/>
      <c r="G4" s="382"/>
      <c r="H4" s="382"/>
      <c r="I4" s="381" t="s">
        <v>60</v>
      </c>
      <c r="J4" s="382"/>
      <c r="K4" s="382"/>
      <c r="L4" s="53"/>
      <c r="M4" s="54" t="s">
        <v>0</v>
      </c>
      <c r="N4" s="55"/>
    </row>
    <row r="5" spans="1:14" s="56" customFormat="1" ht="42" customHeight="1">
      <c r="A5" s="384"/>
      <c r="B5" s="381"/>
      <c r="C5" s="390"/>
      <c r="D5" s="390"/>
      <c r="E5" s="372" t="s">
        <v>104</v>
      </c>
      <c r="F5" s="372" t="s">
        <v>109</v>
      </c>
      <c r="G5" s="372" t="s">
        <v>105</v>
      </c>
      <c r="H5" s="372" t="s">
        <v>103</v>
      </c>
      <c r="I5" s="372" t="s">
        <v>104</v>
      </c>
      <c r="J5" s="372" t="s">
        <v>105</v>
      </c>
      <c r="K5" s="372" t="s">
        <v>103</v>
      </c>
      <c r="L5" s="374" t="s">
        <v>104</v>
      </c>
      <c r="M5" s="372" t="s">
        <v>105</v>
      </c>
      <c r="N5" s="372" t="s">
        <v>103</v>
      </c>
    </row>
    <row r="6" spans="1:14" s="45" customFormat="1" ht="15.75">
      <c r="A6" s="162" t="s">
        <v>2</v>
      </c>
      <c r="B6" s="265">
        <v>27870.127</v>
      </c>
      <c r="C6" s="172">
        <f>C7+C26+C37+C46+C54+C69+C76+C93</f>
        <v>261.6625</v>
      </c>
      <c r="D6" s="172">
        <f>D7+D26+D37+D46+D54+D69+D76+D93</f>
        <v>27608.472500000003</v>
      </c>
      <c r="E6" s="172">
        <f>E7+E26+E37+E46+E54+E69+E76+E93</f>
        <v>27300.945</v>
      </c>
      <c r="F6" s="303">
        <f>E6/D6*100</f>
        <v>98.88611186294351</v>
      </c>
      <c r="G6" s="62">
        <v>27159.911600000003</v>
      </c>
      <c r="H6" s="63">
        <f aca="true" t="shared" si="0" ref="H6:H71">E6-G6</f>
        <v>141.03339999999662</v>
      </c>
      <c r="I6" s="172">
        <f>I7+I26+I37+I46+I54+I69+I76+I93</f>
        <v>87819.31070000002</v>
      </c>
      <c r="J6" s="62">
        <v>75752.448</v>
      </c>
      <c r="K6" s="63">
        <f>I6-J6</f>
        <v>12066.862700000012</v>
      </c>
      <c r="L6" s="177">
        <f>IF(E6&gt;0,I6/E6*10,"")</f>
        <v>32.167132200002605</v>
      </c>
      <c r="M6" s="303">
        <f>IF(G6&gt;0,J6/G6*10,"")</f>
        <v>27.891271928882123</v>
      </c>
      <c r="N6" s="63">
        <f>L6-M6</f>
        <v>4.275860271120482</v>
      </c>
    </row>
    <row r="7" spans="1:14" s="44" customFormat="1" ht="15.75">
      <c r="A7" s="163" t="s">
        <v>3</v>
      </c>
      <c r="B7" s="226">
        <v>4285.92</v>
      </c>
      <c r="C7" s="173">
        <f>SUM(C8:C24)</f>
        <v>55.418499999999995</v>
      </c>
      <c r="D7" s="173">
        <f>SUM(D8:D25)</f>
        <v>4230.501500000001</v>
      </c>
      <c r="E7" s="173">
        <f>SUM(E8:E24)</f>
        <v>4216.722</v>
      </c>
      <c r="F7" s="39">
        <f aca="true" t="shared" si="1" ref="F7:F70">E7/D7*100</f>
        <v>99.67428211525274</v>
      </c>
      <c r="G7" s="65">
        <v>3975.3646000000012</v>
      </c>
      <c r="H7" s="67">
        <f t="shared" si="0"/>
        <v>241.3573999999985</v>
      </c>
      <c r="I7" s="173">
        <f>SUM(I8:I24)</f>
        <v>19125.505</v>
      </c>
      <c r="J7" s="65">
        <v>15038.755000000001</v>
      </c>
      <c r="K7" s="67">
        <f aca="true" t="shared" si="2" ref="K7:K70">I7-J7</f>
        <v>4086.75</v>
      </c>
      <c r="L7" s="42">
        <f aca="true" t="shared" si="3" ref="L7:L70">IF(E7&gt;0,I7/E7*10,"")</f>
        <v>45.35633366392189</v>
      </c>
      <c r="M7" s="39">
        <f aca="true" t="shared" si="4" ref="M7:M70">IF(G7&gt;0,J7/G7*10,"")</f>
        <v>37.829876031999675</v>
      </c>
      <c r="N7" s="67">
        <f>L7-M7</f>
        <v>7.526457631922213</v>
      </c>
    </row>
    <row r="8" spans="1:14" s="373" customFormat="1" ht="15">
      <c r="A8" s="75" t="s">
        <v>4</v>
      </c>
      <c r="B8" s="227">
        <v>397.121</v>
      </c>
      <c r="C8" s="236">
        <v>5.969</v>
      </c>
      <c r="D8" s="311">
        <f aca="true" t="shared" si="5" ref="D8:D36">B8-C8</f>
        <v>391.152</v>
      </c>
      <c r="E8" s="94">
        <v>389.5</v>
      </c>
      <c r="F8" s="73">
        <f t="shared" si="1"/>
        <v>99.57765779032192</v>
      </c>
      <c r="G8" s="66">
        <v>298.6056</v>
      </c>
      <c r="H8" s="101">
        <f t="shared" si="0"/>
        <v>90.89440000000002</v>
      </c>
      <c r="I8" s="94">
        <v>2111.1</v>
      </c>
      <c r="J8" s="66">
        <v>1381.6</v>
      </c>
      <c r="K8" s="101">
        <f t="shared" si="2"/>
        <v>729.5</v>
      </c>
      <c r="L8" s="72">
        <f t="shared" si="3"/>
        <v>54.2002567394095</v>
      </c>
      <c r="M8" s="73">
        <f t="shared" si="4"/>
        <v>46.26838880449664</v>
      </c>
      <c r="N8" s="101">
        <f>L8-M8</f>
        <v>7.931867934912859</v>
      </c>
    </row>
    <row r="9" spans="1:14" s="373" customFormat="1" ht="15">
      <c r="A9" s="75" t="s">
        <v>5</v>
      </c>
      <c r="B9" s="227">
        <v>148.907</v>
      </c>
      <c r="C9" s="236">
        <v>1.6775</v>
      </c>
      <c r="D9" s="311">
        <f t="shared" si="5"/>
        <v>147.2295</v>
      </c>
      <c r="E9" s="94">
        <v>146.625</v>
      </c>
      <c r="F9" s="73">
        <f t="shared" si="1"/>
        <v>99.58941652318319</v>
      </c>
      <c r="G9" s="66">
        <v>144</v>
      </c>
      <c r="H9" s="101">
        <f t="shared" si="0"/>
        <v>2.625</v>
      </c>
      <c r="I9" s="72">
        <v>642.056</v>
      </c>
      <c r="J9" s="73">
        <v>501.6</v>
      </c>
      <c r="K9" s="101">
        <f t="shared" si="2"/>
        <v>140.45600000000002</v>
      </c>
      <c r="L9" s="72">
        <f t="shared" si="3"/>
        <v>43.78898550724638</v>
      </c>
      <c r="M9" s="73">
        <f t="shared" si="4"/>
        <v>34.833333333333336</v>
      </c>
      <c r="N9" s="101">
        <f aca="true" t="shared" si="6" ref="N9:N20">L9-M9</f>
        <v>8.955652173913045</v>
      </c>
    </row>
    <row r="10" spans="1:14" s="373" customFormat="1" ht="15">
      <c r="A10" s="75" t="s">
        <v>6</v>
      </c>
      <c r="B10" s="227">
        <v>47.312</v>
      </c>
      <c r="C10" s="236">
        <v>1.605</v>
      </c>
      <c r="D10" s="311">
        <f t="shared" si="5"/>
        <v>45.707</v>
      </c>
      <c r="E10" s="94">
        <v>45.6</v>
      </c>
      <c r="F10" s="73">
        <f t="shared" si="1"/>
        <v>99.76590019034283</v>
      </c>
      <c r="G10" s="66">
        <v>46.5</v>
      </c>
      <c r="H10" s="101">
        <f t="shared" si="0"/>
        <v>-0.8999999999999986</v>
      </c>
      <c r="I10" s="72">
        <v>142.5</v>
      </c>
      <c r="J10" s="73">
        <v>126</v>
      </c>
      <c r="K10" s="101">
        <f t="shared" si="2"/>
        <v>16.5</v>
      </c>
      <c r="L10" s="72">
        <f t="shared" si="3"/>
        <v>31.25</v>
      </c>
      <c r="M10" s="73">
        <f t="shared" si="4"/>
        <v>27.096774193548384</v>
      </c>
      <c r="N10" s="101">
        <f t="shared" si="6"/>
        <v>4.153225806451616</v>
      </c>
    </row>
    <row r="11" spans="1:14" s="373" customFormat="1" ht="15">
      <c r="A11" s="75" t="s">
        <v>7</v>
      </c>
      <c r="B11" s="227">
        <v>755.591</v>
      </c>
      <c r="C11" s="236">
        <v>7.2</v>
      </c>
      <c r="D11" s="311">
        <f t="shared" si="5"/>
        <v>748.391</v>
      </c>
      <c r="E11" s="94">
        <v>748.4</v>
      </c>
      <c r="F11" s="73">
        <f t="shared" si="1"/>
        <v>100.00120257993481</v>
      </c>
      <c r="G11" s="66">
        <v>662.5</v>
      </c>
      <c r="H11" s="101">
        <f t="shared" si="0"/>
        <v>85.89999999999998</v>
      </c>
      <c r="I11" s="72">
        <v>3440.7</v>
      </c>
      <c r="J11" s="73">
        <v>2492.9</v>
      </c>
      <c r="K11" s="101">
        <f t="shared" si="2"/>
        <v>947.7999999999997</v>
      </c>
      <c r="L11" s="72">
        <f t="shared" si="3"/>
        <v>45.97407803313736</v>
      </c>
      <c r="M11" s="73">
        <f t="shared" si="4"/>
        <v>37.62867924528302</v>
      </c>
      <c r="N11" s="101">
        <f t="shared" si="6"/>
        <v>8.345398787854343</v>
      </c>
    </row>
    <row r="12" spans="1:14" s="373" customFormat="1" ht="15">
      <c r="A12" s="75" t="s">
        <v>8</v>
      </c>
      <c r="B12" s="227">
        <v>26.959</v>
      </c>
      <c r="C12" s="236"/>
      <c r="D12" s="311">
        <f t="shared" si="5"/>
        <v>26.959</v>
      </c>
      <c r="E12" s="94">
        <v>24.05</v>
      </c>
      <c r="F12" s="73">
        <f t="shared" si="1"/>
        <v>89.20954041322008</v>
      </c>
      <c r="G12" s="66">
        <v>28.283</v>
      </c>
      <c r="H12" s="101">
        <f t="shared" si="0"/>
        <v>-4.2330000000000005</v>
      </c>
      <c r="I12" s="72">
        <v>59.9</v>
      </c>
      <c r="J12" s="73">
        <v>65.1</v>
      </c>
      <c r="K12" s="101">
        <f t="shared" si="2"/>
        <v>-5.199999999999996</v>
      </c>
      <c r="L12" s="72">
        <f t="shared" si="3"/>
        <v>24.906444906444904</v>
      </c>
      <c r="M12" s="73">
        <f t="shared" si="4"/>
        <v>23.017360251741326</v>
      </c>
      <c r="N12" s="101">
        <f t="shared" si="6"/>
        <v>1.8890846547035771</v>
      </c>
    </row>
    <row r="13" spans="1:14" s="373" customFormat="1" ht="15">
      <c r="A13" s="75" t="s">
        <v>9</v>
      </c>
      <c r="B13" s="227">
        <v>41.482</v>
      </c>
      <c r="C13" s="236">
        <v>1.2</v>
      </c>
      <c r="D13" s="311">
        <f t="shared" si="5"/>
        <v>40.282</v>
      </c>
      <c r="E13" s="94">
        <v>39.7</v>
      </c>
      <c r="F13" s="73">
        <f t="shared" si="1"/>
        <v>98.55518593912916</v>
      </c>
      <c r="G13" s="66">
        <v>38.9</v>
      </c>
      <c r="H13" s="101">
        <f t="shared" si="0"/>
        <v>0.8000000000000043</v>
      </c>
      <c r="I13" s="72">
        <v>109.8</v>
      </c>
      <c r="J13" s="73">
        <v>88.4</v>
      </c>
      <c r="K13" s="101">
        <f t="shared" si="2"/>
        <v>21.39999999999999</v>
      </c>
      <c r="L13" s="72">
        <f t="shared" si="3"/>
        <v>27.657430730478584</v>
      </c>
      <c r="M13" s="73">
        <f t="shared" si="4"/>
        <v>22.72493573264782</v>
      </c>
      <c r="N13" s="101">
        <f t="shared" si="6"/>
        <v>4.932494997830766</v>
      </c>
    </row>
    <row r="14" spans="1:14" s="373" customFormat="1" ht="15">
      <c r="A14" s="75" t="s">
        <v>10</v>
      </c>
      <c r="B14" s="227">
        <v>12.587</v>
      </c>
      <c r="C14" s="236">
        <v>0.887</v>
      </c>
      <c r="D14" s="311">
        <f t="shared" si="5"/>
        <v>11.7</v>
      </c>
      <c r="E14" s="94">
        <v>8.9</v>
      </c>
      <c r="F14" s="73">
        <f t="shared" si="1"/>
        <v>76.06837606837608</v>
      </c>
      <c r="G14" s="66">
        <v>12</v>
      </c>
      <c r="H14" s="101">
        <f t="shared" si="0"/>
        <v>-3.0999999999999996</v>
      </c>
      <c r="I14" s="72">
        <v>14.8</v>
      </c>
      <c r="J14" s="73">
        <v>18.6</v>
      </c>
      <c r="K14" s="101">
        <f t="shared" si="2"/>
        <v>-3.8000000000000007</v>
      </c>
      <c r="L14" s="72">
        <f t="shared" si="3"/>
        <v>16.629213483146067</v>
      </c>
      <c r="M14" s="73">
        <f t="shared" si="4"/>
        <v>15.5</v>
      </c>
      <c r="N14" s="101">
        <f t="shared" si="6"/>
        <v>1.1292134831460672</v>
      </c>
    </row>
    <row r="15" spans="1:14" s="373" customFormat="1" ht="15">
      <c r="A15" s="75" t="s">
        <v>11</v>
      </c>
      <c r="B15" s="227">
        <v>541.246</v>
      </c>
      <c r="C15" s="236">
        <v>1.4</v>
      </c>
      <c r="D15" s="311">
        <f t="shared" si="5"/>
        <v>539.846</v>
      </c>
      <c r="E15" s="94">
        <f>B15-C15</f>
        <v>539.846</v>
      </c>
      <c r="F15" s="73">
        <f t="shared" si="1"/>
        <v>100</v>
      </c>
      <c r="G15" s="66">
        <v>540.4</v>
      </c>
      <c r="H15" s="101">
        <f t="shared" si="0"/>
        <v>-0.5539999999999736</v>
      </c>
      <c r="I15" s="72">
        <v>2807.9</v>
      </c>
      <c r="J15" s="73">
        <v>2299.8</v>
      </c>
      <c r="K15" s="101">
        <f t="shared" si="2"/>
        <v>508.0999999999999</v>
      </c>
      <c r="L15" s="72">
        <f t="shared" si="3"/>
        <v>52.01298147990353</v>
      </c>
      <c r="M15" s="73">
        <f t="shared" si="4"/>
        <v>42.55736491487787</v>
      </c>
      <c r="N15" s="101">
        <f t="shared" si="6"/>
        <v>9.455616565025657</v>
      </c>
    </row>
    <row r="16" spans="1:14" s="373" customFormat="1" ht="15">
      <c r="A16" s="75" t="s">
        <v>12</v>
      </c>
      <c r="B16" s="227">
        <v>432.194</v>
      </c>
      <c r="C16" s="236">
        <v>4.5</v>
      </c>
      <c r="D16" s="311">
        <f t="shared" si="5"/>
        <v>427.694</v>
      </c>
      <c r="E16" s="94">
        <v>427.7</v>
      </c>
      <c r="F16" s="73">
        <f t="shared" si="1"/>
        <v>100.0014028721469</v>
      </c>
      <c r="G16" s="66">
        <v>426</v>
      </c>
      <c r="H16" s="101">
        <f t="shared" si="0"/>
        <v>1.6999999999999886</v>
      </c>
      <c r="I16" s="72">
        <v>1965.6</v>
      </c>
      <c r="J16" s="73">
        <v>1791.3</v>
      </c>
      <c r="K16" s="101">
        <f t="shared" si="2"/>
        <v>174.29999999999995</v>
      </c>
      <c r="L16" s="72">
        <f t="shared" si="3"/>
        <v>45.95744680851063</v>
      </c>
      <c r="M16" s="73">
        <f t="shared" si="4"/>
        <v>42.04929577464789</v>
      </c>
      <c r="N16" s="101">
        <f t="shared" si="6"/>
        <v>3.908151033862744</v>
      </c>
    </row>
    <row r="17" spans="1:14" s="373" customFormat="1" ht="15">
      <c r="A17" s="75" t="s">
        <v>92</v>
      </c>
      <c r="B17" s="227">
        <v>76.099</v>
      </c>
      <c r="C17" s="236"/>
      <c r="D17" s="311">
        <f t="shared" si="5"/>
        <v>76.099</v>
      </c>
      <c r="E17" s="94">
        <v>76.099</v>
      </c>
      <c r="F17" s="73">
        <f t="shared" si="1"/>
        <v>100</v>
      </c>
      <c r="G17" s="66">
        <v>77.8</v>
      </c>
      <c r="H17" s="101">
        <f t="shared" si="0"/>
        <v>-1.7009999999999934</v>
      </c>
      <c r="I17" s="72">
        <v>267.4</v>
      </c>
      <c r="J17" s="73">
        <v>234.955</v>
      </c>
      <c r="K17" s="101">
        <f t="shared" si="2"/>
        <v>32.444999999999965</v>
      </c>
      <c r="L17" s="72">
        <f t="shared" si="3"/>
        <v>35.13843808722847</v>
      </c>
      <c r="M17" s="73">
        <f t="shared" si="4"/>
        <v>30.19987146529563</v>
      </c>
      <c r="N17" s="101">
        <f t="shared" si="6"/>
        <v>4.938566621932843</v>
      </c>
    </row>
    <row r="18" spans="1:14" s="373" customFormat="1" ht="15">
      <c r="A18" s="75" t="s">
        <v>13</v>
      </c>
      <c r="B18" s="227">
        <v>470.859</v>
      </c>
      <c r="C18" s="236">
        <v>8.721</v>
      </c>
      <c r="D18" s="311">
        <f t="shared" si="5"/>
        <v>462.138</v>
      </c>
      <c r="E18" s="94">
        <v>462.138</v>
      </c>
      <c r="F18" s="73">
        <f t="shared" si="1"/>
        <v>100</v>
      </c>
      <c r="G18" s="66">
        <v>492.8</v>
      </c>
      <c r="H18" s="101">
        <f t="shared" si="0"/>
        <v>-30.662000000000035</v>
      </c>
      <c r="I18" s="72">
        <v>2065.3</v>
      </c>
      <c r="J18" s="73">
        <v>1883.5</v>
      </c>
      <c r="K18" s="101">
        <f t="shared" si="2"/>
        <v>181.80000000000018</v>
      </c>
      <c r="L18" s="72">
        <f t="shared" si="3"/>
        <v>44.69011420831008</v>
      </c>
      <c r="M18" s="73">
        <f t="shared" si="4"/>
        <v>38.22037337662338</v>
      </c>
      <c r="N18" s="101">
        <f t="shared" si="6"/>
        <v>6.4697408316867</v>
      </c>
    </row>
    <row r="19" spans="1:14" s="373" customFormat="1" ht="15">
      <c r="A19" s="75" t="s">
        <v>14</v>
      </c>
      <c r="B19" s="227">
        <v>320.371</v>
      </c>
      <c r="C19" s="236">
        <v>2.668</v>
      </c>
      <c r="D19" s="311">
        <f t="shared" si="5"/>
        <v>317.703</v>
      </c>
      <c r="E19" s="94">
        <v>317.7</v>
      </c>
      <c r="F19" s="73">
        <f t="shared" si="1"/>
        <v>99.99905572185344</v>
      </c>
      <c r="G19" s="66">
        <v>261.9</v>
      </c>
      <c r="H19" s="101">
        <f t="shared" si="0"/>
        <v>55.80000000000001</v>
      </c>
      <c r="I19" s="72">
        <v>1357</v>
      </c>
      <c r="J19" s="73">
        <v>936.7</v>
      </c>
      <c r="K19" s="101">
        <f t="shared" si="2"/>
        <v>420.29999999999995</v>
      </c>
      <c r="L19" s="72">
        <f t="shared" si="3"/>
        <v>42.713251495121185</v>
      </c>
      <c r="M19" s="73">
        <f t="shared" si="4"/>
        <v>35.7655593738068</v>
      </c>
      <c r="N19" s="101">
        <f t="shared" si="6"/>
        <v>6.9476921213143825</v>
      </c>
    </row>
    <row r="20" spans="1:14" s="373" customFormat="1" ht="15">
      <c r="A20" s="75" t="s">
        <v>15</v>
      </c>
      <c r="B20" s="227">
        <v>45.484</v>
      </c>
      <c r="C20" s="236">
        <v>6.2</v>
      </c>
      <c r="D20" s="311">
        <f t="shared" si="5"/>
        <v>39.284</v>
      </c>
      <c r="E20" s="94">
        <v>39.284</v>
      </c>
      <c r="F20" s="73">
        <f t="shared" si="1"/>
        <v>100</v>
      </c>
      <c r="G20" s="66">
        <v>47.9</v>
      </c>
      <c r="H20" s="101">
        <f t="shared" si="0"/>
        <v>-8.616</v>
      </c>
      <c r="I20" s="72">
        <v>120.4</v>
      </c>
      <c r="J20" s="73">
        <v>101.3</v>
      </c>
      <c r="K20" s="101">
        <f t="shared" si="2"/>
        <v>19.10000000000001</v>
      </c>
      <c r="L20" s="72">
        <f t="shared" si="3"/>
        <v>30.648610121168925</v>
      </c>
      <c r="M20" s="73">
        <f t="shared" si="4"/>
        <v>21.1482254697286</v>
      </c>
      <c r="N20" s="101">
        <f t="shared" si="6"/>
        <v>9.500384651440324</v>
      </c>
    </row>
    <row r="21" spans="1:14" s="373" customFormat="1" ht="15">
      <c r="A21" s="75" t="s">
        <v>16</v>
      </c>
      <c r="B21" s="227">
        <v>595.164</v>
      </c>
      <c r="C21" s="236">
        <v>12.67</v>
      </c>
      <c r="D21" s="311">
        <f t="shared" si="5"/>
        <v>582.494</v>
      </c>
      <c r="E21" s="94">
        <v>582.5</v>
      </c>
      <c r="F21" s="73">
        <f t="shared" si="1"/>
        <v>100.00103005352845</v>
      </c>
      <c r="G21" s="66">
        <v>528.2</v>
      </c>
      <c r="H21" s="101">
        <f t="shared" si="0"/>
        <v>54.299999999999955</v>
      </c>
      <c r="I21" s="72">
        <v>2648.8</v>
      </c>
      <c r="J21" s="73">
        <v>1873</v>
      </c>
      <c r="K21" s="101">
        <f t="shared" si="2"/>
        <v>775.8000000000002</v>
      </c>
      <c r="L21" s="72">
        <f t="shared" si="3"/>
        <v>45.47296137339056</v>
      </c>
      <c r="M21" s="73">
        <f t="shared" si="4"/>
        <v>35.4600530102234</v>
      </c>
      <c r="N21" s="101">
        <f aca="true" t="shared" si="7" ref="N21:N35">L21-M21</f>
        <v>10.012908363167163</v>
      </c>
    </row>
    <row r="22" spans="1:14" s="373" customFormat="1" ht="15">
      <c r="A22" s="75" t="s">
        <v>17</v>
      </c>
      <c r="B22" s="227">
        <v>18.268</v>
      </c>
      <c r="C22" s="236"/>
      <c r="D22" s="311">
        <f t="shared" si="5"/>
        <v>18.268</v>
      </c>
      <c r="E22" s="94">
        <v>17.63</v>
      </c>
      <c r="F22" s="73">
        <f t="shared" si="1"/>
        <v>96.50755419312458</v>
      </c>
      <c r="G22" s="66">
        <v>18.876</v>
      </c>
      <c r="H22" s="101">
        <f t="shared" si="0"/>
        <v>-1.2460000000000022</v>
      </c>
      <c r="I22" s="72">
        <v>36.95</v>
      </c>
      <c r="J22" s="73">
        <v>43.1</v>
      </c>
      <c r="K22" s="101">
        <f t="shared" si="2"/>
        <v>-6.149999999999999</v>
      </c>
      <c r="L22" s="72">
        <f t="shared" si="3"/>
        <v>20.958593306863303</v>
      </c>
      <c r="M22" s="73">
        <f t="shared" si="4"/>
        <v>22.833227378681926</v>
      </c>
      <c r="N22" s="101">
        <f t="shared" si="7"/>
        <v>-1.8746340718186225</v>
      </c>
    </row>
    <row r="23" spans="1:14" s="373" customFormat="1" ht="15">
      <c r="A23" s="75" t="s">
        <v>18</v>
      </c>
      <c r="B23" s="227">
        <v>341.337</v>
      </c>
      <c r="C23" s="236"/>
      <c r="D23" s="311">
        <f t="shared" si="5"/>
        <v>341.337</v>
      </c>
      <c r="E23" s="94">
        <v>338.94</v>
      </c>
      <c r="F23" s="73">
        <f t="shared" si="1"/>
        <v>99.29776144982819</v>
      </c>
      <c r="G23" s="66">
        <v>337.4</v>
      </c>
      <c r="H23" s="101">
        <f t="shared" si="0"/>
        <v>1.5400000000000205</v>
      </c>
      <c r="I23" s="72">
        <v>1306.52</v>
      </c>
      <c r="J23" s="73">
        <v>1170.8</v>
      </c>
      <c r="K23" s="101">
        <f t="shared" si="2"/>
        <v>135.72000000000003</v>
      </c>
      <c r="L23" s="72">
        <f t="shared" si="3"/>
        <v>38.547235498908364</v>
      </c>
      <c r="M23" s="73">
        <f t="shared" si="4"/>
        <v>34.70065204505039</v>
      </c>
      <c r="N23" s="101">
        <f t="shared" si="7"/>
        <v>3.846583453857974</v>
      </c>
    </row>
    <row r="24" spans="1:14" s="373" customFormat="1" ht="15">
      <c r="A24" s="75" t="s">
        <v>19</v>
      </c>
      <c r="B24" s="227">
        <v>14.035</v>
      </c>
      <c r="C24" s="236">
        <v>0.721</v>
      </c>
      <c r="D24" s="311">
        <f t="shared" si="5"/>
        <v>13.314</v>
      </c>
      <c r="E24" s="94">
        <v>12.11</v>
      </c>
      <c r="F24" s="73">
        <f t="shared" si="1"/>
        <v>90.95688748685595</v>
      </c>
      <c r="G24" s="66">
        <v>13.3</v>
      </c>
      <c r="H24" s="101">
        <f t="shared" si="0"/>
        <v>-1.1900000000000013</v>
      </c>
      <c r="I24" s="72">
        <v>28.779</v>
      </c>
      <c r="J24" s="73">
        <v>30.1</v>
      </c>
      <c r="K24" s="101">
        <f t="shared" si="2"/>
        <v>-1.3210000000000015</v>
      </c>
      <c r="L24" s="72">
        <f t="shared" si="3"/>
        <v>23.76465730800991</v>
      </c>
      <c r="M24" s="73">
        <f t="shared" si="4"/>
        <v>22.63157894736842</v>
      </c>
      <c r="N24" s="101">
        <f t="shared" si="7"/>
        <v>1.1330783606414876</v>
      </c>
    </row>
    <row r="25" spans="1:14" s="373" customFormat="1" ht="15.75" hidden="1">
      <c r="A25" s="75"/>
      <c r="B25" s="227">
        <v>0.904</v>
      </c>
      <c r="C25" s="236"/>
      <c r="D25" s="311">
        <f t="shared" si="5"/>
        <v>0.904</v>
      </c>
      <c r="E25" s="94"/>
      <c r="F25" s="73">
        <f t="shared" si="1"/>
        <v>0</v>
      </c>
      <c r="G25" s="66"/>
      <c r="H25" s="67"/>
      <c r="I25" s="94"/>
      <c r="J25" s="66"/>
      <c r="K25" s="67"/>
      <c r="L25" s="72">
        <f t="shared" si="3"/>
      </c>
      <c r="M25" s="73">
        <f t="shared" si="4"/>
      </c>
      <c r="N25" s="101" t="e">
        <f t="shared" si="7"/>
        <v>#VALUE!</v>
      </c>
    </row>
    <row r="26" spans="1:14" s="44" customFormat="1" ht="15.75">
      <c r="A26" s="163" t="s">
        <v>20</v>
      </c>
      <c r="B26" s="226">
        <v>147.672</v>
      </c>
      <c r="C26" s="173">
        <f>SUM(C27:C36)-C30</f>
        <v>4.1930000000000005</v>
      </c>
      <c r="D26" s="173">
        <f>SUM(D27:D36)-D30</f>
        <v>143.481</v>
      </c>
      <c r="E26" s="173">
        <f>SUM(E27:E36)-E30</f>
        <v>122.638</v>
      </c>
      <c r="F26" s="39">
        <f t="shared" si="1"/>
        <v>85.47333793324552</v>
      </c>
      <c r="G26" s="65">
        <v>129.289</v>
      </c>
      <c r="H26" s="67">
        <f t="shared" si="0"/>
        <v>-6.650999999999982</v>
      </c>
      <c r="I26" s="173">
        <f>SUM(I27:I36)-I30</f>
        <v>450.56499999999994</v>
      </c>
      <c r="J26" s="65">
        <v>416.30000000000007</v>
      </c>
      <c r="K26" s="67">
        <f t="shared" si="2"/>
        <v>34.26499999999987</v>
      </c>
      <c r="L26" s="42">
        <f t="shared" si="3"/>
        <v>36.73942823594644</v>
      </c>
      <c r="M26" s="39">
        <f t="shared" si="4"/>
        <v>32.1991816782557</v>
      </c>
      <c r="N26" s="67">
        <f t="shared" si="7"/>
        <v>4.540246557690743</v>
      </c>
    </row>
    <row r="27" spans="1:14" s="373" customFormat="1" ht="15.75" hidden="1">
      <c r="A27" s="75" t="s">
        <v>61</v>
      </c>
      <c r="B27" s="227"/>
      <c r="C27" s="236"/>
      <c r="D27" s="311">
        <f t="shared" si="5"/>
        <v>0</v>
      </c>
      <c r="E27" s="94"/>
      <c r="F27" s="73" t="e">
        <f t="shared" si="1"/>
        <v>#DIV/0!</v>
      </c>
      <c r="G27" s="73"/>
      <c r="H27" s="101">
        <f t="shared" si="0"/>
        <v>0</v>
      </c>
      <c r="I27" s="72"/>
      <c r="J27" s="73"/>
      <c r="K27" s="101">
        <f t="shared" si="2"/>
        <v>0</v>
      </c>
      <c r="L27" s="72">
        <f t="shared" si="3"/>
      </c>
      <c r="M27" s="73">
        <f t="shared" si="4"/>
      </c>
      <c r="N27" s="67" t="e">
        <f t="shared" si="7"/>
        <v>#VALUE!</v>
      </c>
    </row>
    <row r="28" spans="1:14" s="373" customFormat="1" ht="15.75" hidden="1">
      <c r="A28" s="75" t="s">
        <v>21</v>
      </c>
      <c r="B28" s="227"/>
      <c r="C28" s="236"/>
      <c r="D28" s="311">
        <f t="shared" si="5"/>
        <v>0</v>
      </c>
      <c r="E28" s="94"/>
      <c r="F28" s="73" t="e">
        <f t="shared" si="1"/>
        <v>#DIV/0!</v>
      </c>
      <c r="G28" s="73"/>
      <c r="H28" s="101">
        <f t="shared" si="0"/>
        <v>0</v>
      </c>
      <c r="I28" s="72"/>
      <c r="J28" s="73"/>
      <c r="K28" s="101">
        <f t="shared" si="2"/>
        <v>0</v>
      </c>
      <c r="L28" s="72">
        <f t="shared" si="3"/>
      </c>
      <c r="M28" s="73">
        <f t="shared" si="4"/>
      </c>
      <c r="N28" s="67" t="e">
        <f t="shared" si="7"/>
        <v>#VALUE!</v>
      </c>
    </row>
    <row r="29" spans="1:14" s="373" customFormat="1" ht="15.75" hidden="1">
      <c r="A29" s="75" t="s">
        <v>22</v>
      </c>
      <c r="B29" s="227">
        <v>1.102</v>
      </c>
      <c r="C29" s="236"/>
      <c r="D29" s="311">
        <f t="shared" si="5"/>
        <v>1.102</v>
      </c>
      <c r="E29" s="94"/>
      <c r="F29" s="73">
        <f t="shared" si="1"/>
        <v>0</v>
      </c>
      <c r="G29" s="73">
        <v>0.859</v>
      </c>
      <c r="H29" s="101">
        <f t="shared" si="0"/>
        <v>-0.859</v>
      </c>
      <c r="I29" s="72"/>
      <c r="J29" s="73">
        <v>1.9</v>
      </c>
      <c r="K29" s="101">
        <f t="shared" si="2"/>
        <v>-1.9</v>
      </c>
      <c r="L29" s="72">
        <f t="shared" si="3"/>
      </c>
      <c r="M29" s="73">
        <f t="shared" si="4"/>
        <v>22.118742724097785</v>
      </c>
      <c r="N29" s="67" t="e">
        <f t="shared" si="7"/>
        <v>#VALUE!</v>
      </c>
    </row>
    <row r="30" spans="1:14" s="373" customFormat="1" ht="15.75" hidden="1">
      <c r="A30" s="75" t="s">
        <v>62</v>
      </c>
      <c r="B30" s="227"/>
      <c r="C30" s="236"/>
      <c r="D30" s="311">
        <f t="shared" si="5"/>
        <v>0</v>
      </c>
      <c r="E30" s="94"/>
      <c r="F30" s="73" t="e">
        <f t="shared" si="1"/>
        <v>#DIV/0!</v>
      </c>
      <c r="G30" s="73"/>
      <c r="H30" s="101">
        <f t="shared" si="0"/>
        <v>0</v>
      </c>
      <c r="I30" s="72"/>
      <c r="J30" s="73"/>
      <c r="K30" s="101">
        <f t="shared" si="2"/>
        <v>0</v>
      </c>
      <c r="L30" s="72">
        <f t="shared" si="3"/>
      </c>
      <c r="M30" s="73">
        <f t="shared" si="4"/>
      </c>
      <c r="N30" s="67" t="e">
        <f t="shared" si="7"/>
        <v>#VALUE!</v>
      </c>
    </row>
    <row r="31" spans="1:14" s="373" customFormat="1" ht="15.75">
      <c r="A31" s="75" t="s">
        <v>23</v>
      </c>
      <c r="B31" s="227">
        <v>18.851</v>
      </c>
      <c r="C31" s="236"/>
      <c r="D31" s="311">
        <f t="shared" si="5"/>
        <v>18.851</v>
      </c>
      <c r="E31" s="94">
        <v>13.708</v>
      </c>
      <c r="F31" s="73">
        <f t="shared" si="1"/>
        <v>72.71762771205772</v>
      </c>
      <c r="G31" s="73">
        <v>15.1</v>
      </c>
      <c r="H31" s="101">
        <f t="shared" si="0"/>
        <v>-1.3919999999999995</v>
      </c>
      <c r="I31" s="72">
        <v>23.045</v>
      </c>
      <c r="J31" s="73">
        <v>27.1</v>
      </c>
      <c r="K31" s="101">
        <f t="shared" si="2"/>
        <v>-4.055</v>
      </c>
      <c r="L31" s="72">
        <f t="shared" si="3"/>
        <v>16.81135103589145</v>
      </c>
      <c r="M31" s="73">
        <f t="shared" si="4"/>
        <v>17.94701986754967</v>
      </c>
      <c r="N31" s="67">
        <f t="shared" si="7"/>
        <v>-1.1356688316582186</v>
      </c>
    </row>
    <row r="32" spans="1:14" s="373" customFormat="1" ht="15">
      <c r="A32" s="75" t="s">
        <v>24</v>
      </c>
      <c r="B32" s="227">
        <v>85.452</v>
      </c>
      <c r="C32" s="236">
        <v>0.5</v>
      </c>
      <c r="D32" s="311">
        <f t="shared" si="5"/>
        <v>84.952</v>
      </c>
      <c r="E32" s="94">
        <v>74.2</v>
      </c>
      <c r="F32" s="73">
        <f t="shared" si="1"/>
        <v>87.3434410019776</v>
      </c>
      <c r="G32" s="73">
        <v>74.6</v>
      </c>
      <c r="H32" s="101">
        <f t="shared" si="0"/>
        <v>-0.3999999999999915</v>
      </c>
      <c r="I32" s="72">
        <v>327.7</v>
      </c>
      <c r="J32" s="73">
        <v>260.6</v>
      </c>
      <c r="K32" s="101">
        <f t="shared" si="2"/>
        <v>67.09999999999997</v>
      </c>
      <c r="L32" s="72">
        <f t="shared" si="3"/>
        <v>44.1644204851752</v>
      </c>
      <c r="M32" s="73">
        <f t="shared" si="4"/>
        <v>34.93297587131368</v>
      </c>
      <c r="N32" s="101">
        <f t="shared" si="7"/>
        <v>9.23144461386152</v>
      </c>
    </row>
    <row r="33" spans="1:14" s="373" customFormat="1" ht="15">
      <c r="A33" s="75" t="s">
        <v>25</v>
      </c>
      <c r="B33" s="227">
        <v>10.36</v>
      </c>
      <c r="C33" s="236">
        <v>0.266</v>
      </c>
      <c r="D33" s="311">
        <f t="shared" si="5"/>
        <v>10.094</v>
      </c>
      <c r="E33" s="94">
        <v>7.1</v>
      </c>
      <c r="F33" s="73">
        <f t="shared" si="1"/>
        <v>70.33881513770557</v>
      </c>
      <c r="G33" s="66">
        <v>5.6</v>
      </c>
      <c r="H33" s="101">
        <f t="shared" si="0"/>
        <v>1.5</v>
      </c>
      <c r="I33" s="72">
        <v>22.9</v>
      </c>
      <c r="J33" s="73">
        <v>16.2</v>
      </c>
      <c r="K33" s="101">
        <f t="shared" si="2"/>
        <v>6.699999999999999</v>
      </c>
      <c r="L33" s="72">
        <f t="shared" si="3"/>
        <v>32.25352112676057</v>
      </c>
      <c r="M33" s="73">
        <f t="shared" si="4"/>
        <v>28.928571428571427</v>
      </c>
      <c r="N33" s="101">
        <f t="shared" si="7"/>
        <v>3.3249496981891404</v>
      </c>
    </row>
    <row r="34" spans="1:14" s="373" customFormat="1" ht="15" hidden="1">
      <c r="A34" s="75" t="s">
        <v>26</v>
      </c>
      <c r="B34" s="227"/>
      <c r="C34" s="236"/>
      <c r="D34" s="311">
        <f t="shared" si="5"/>
        <v>0</v>
      </c>
      <c r="E34" s="94"/>
      <c r="F34" s="73" t="e">
        <f t="shared" si="1"/>
        <v>#DIV/0!</v>
      </c>
      <c r="G34" s="66"/>
      <c r="H34" s="101">
        <f t="shared" si="0"/>
        <v>0</v>
      </c>
      <c r="I34" s="72"/>
      <c r="J34" s="73"/>
      <c r="K34" s="101">
        <f t="shared" si="2"/>
        <v>0</v>
      </c>
      <c r="L34" s="72">
        <f t="shared" si="3"/>
      </c>
      <c r="M34" s="73">
        <f t="shared" si="4"/>
      </c>
      <c r="N34" s="101" t="e">
        <f t="shared" si="7"/>
        <v>#VALUE!</v>
      </c>
    </row>
    <row r="35" spans="1:14" s="373" customFormat="1" ht="15">
      <c r="A35" s="75" t="s">
        <v>27</v>
      </c>
      <c r="B35" s="227">
        <v>7.457</v>
      </c>
      <c r="C35" s="236">
        <v>1.227</v>
      </c>
      <c r="D35" s="311">
        <f t="shared" si="5"/>
        <v>6.2299999999999995</v>
      </c>
      <c r="E35" s="94">
        <v>6.2299999999999995</v>
      </c>
      <c r="F35" s="73">
        <f t="shared" si="1"/>
        <v>100</v>
      </c>
      <c r="G35" s="66">
        <v>12.73</v>
      </c>
      <c r="H35" s="101">
        <f t="shared" si="0"/>
        <v>-6.500000000000001</v>
      </c>
      <c r="I35" s="72">
        <v>20.02</v>
      </c>
      <c r="J35" s="73">
        <v>40.6</v>
      </c>
      <c r="K35" s="101">
        <f t="shared" si="2"/>
        <v>-20.580000000000002</v>
      </c>
      <c r="L35" s="72">
        <f t="shared" si="3"/>
        <v>32.134831460674164</v>
      </c>
      <c r="M35" s="73">
        <f t="shared" si="4"/>
        <v>31.89316575019639</v>
      </c>
      <c r="N35" s="101">
        <f t="shared" si="7"/>
        <v>0.24166571047777552</v>
      </c>
    </row>
    <row r="36" spans="1:14" s="373" customFormat="1" ht="15">
      <c r="A36" s="75" t="s">
        <v>28</v>
      </c>
      <c r="B36" s="227">
        <v>24.452</v>
      </c>
      <c r="C36" s="236">
        <v>2.2</v>
      </c>
      <c r="D36" s="311">
        <f t="shared" si="5"/>
        <v>22.252000000000002</v>
      </c>
      <c r="E36" s="94">
        <v>21.4</v>
      </c>
      <c r="F36" s="73">
        <f t="shared" si="1"/>
        <v>96.17113068488224</v>
      </c>
      <c r="G36" s="66">
        <v>20.4</v>
      </c>
      <c r="H36" s="101">
        <f t="shared" si="0"/>
        <v>1</v>
      </c>
      <c r="I36" s="72">
        <v>56.9</v>
      </c>
      <c r="J36" s="73">
        <v>69.9</v>
      </c>
      <c r="K36" s="101">
        <f t="shared" si="2"/>
        <v>-13.000000000000007</v>
      </c>
      <c r="L36" s="72">
        <f t="shared" si="3"/>
        <v>26.588785046728972</v>
      </c>
      <c r="M36" s="73">
        <f t="shared" si="4"/>
        <v>34.26470588235295</v>
      </c>
      <c r="N36" s="101">
        <f>L36-M36</f>
        <v>-7.675920835623977</v>
      </c>
    </row>
    <row r="37" spans="1:14" s="44" customFormat="1" ht="15.75">
      <c r="A37" s="163" t="s">
        <v>93</v>
      </c>
      <c r="B37" s="226">
        <v>5856.846</v>
      </c>
      <c r="C37" s="173">
        <f>SUM(C38:C45)</f>
        <v>24.267</v>
      </c>
      <c r="D37" s="173">
        <f>SUM(D38:D45)</f>
        <v>5832.579</v>
      </c>
      <c r="E37" s="173">
        <f>SUM(E38:E45)</f>
        <v>5832.336</v>
      </c>
      <c r="F37" s="39">
        <f t="shared" si="1"/>
        <v>99.99583374695827</v>
      </c>
      <c r="G37" s="166">
        <v>5462.1</v>
      </c>
      <c r="H37" s="67">
        <f t="shared" si="0"/>
        <v>370.2359999999999</v>
      </c>
      <c r="I37" s="173">
        <f>SUM(I38:I45)</f>
        <v>26159.9677</v>
      </c>
      <c r="J37" s="65">
        <v>23066.899999999998</v>
      </c>
      <c r="K37" s="67">
        <f>I37-J37</f>
        <v>3093.0677000000032</v>
      </c>
      <c r="L37" s="42">
        <f t="shared" si="3"/>
        <v>44.853327551773425</v>
      </c>
      <c r="M37" s="39">
        <f t="shared" si="4"/>
        <v>42.230826971311394</v>
      </c>
      <c r="N37" s="100">
        <f>L37-M37</f>
        <v>2.622500580462031</v>
      </c>
    </row>
    <row r="38" spans="1:14" s="373" customFormat="1" ht="15">
      <c r="A38" s="75" t="s">
        <v>63</v>
      </c>
      <c r="B38" s="227">
        <v>75.7</v>
      </c>
      <c r="C38" s="236"/>
      <c r="D38" s="311">
        <f aca="true" t="shared" si="8" ref="D38:D68">B38-C38</f>
        <v>75.7</v>
      </c>
      <c r="E38" s="94">
        <v>75.7</v>
      </c>
      <c r="F38" s="73">
        <f t="shared" si="1"/>
        <v>100</v>
      </c>
      <c r="G38" s="66">
        <v>85.3</v>
      </c>
      <c r="H38" s="95">
        <f t="shared" si="0"/>
        <v>-9.599999999999994</v>
      </c>
      <c r="I38" s="94">
        <v>362.137</v>
      </c>
      <c r="J38" s="66">
        <v>455.6</v>
      </c>
      <c r="K38" s="95">
        <f t="shared" si="2"/>
        <v>-93.46300000000002</v>
      </c>
      <c r="L38" s="72">
        <f t="shared" si="3"/>
        <v>47.83844121532365</v>
      </c>
      <c r="M38" s="73">
        <f t="shared" si="4"/>
        <v>53.41148886283705</v>
      </c>
      <c r="N38" s="95">
        <f aca="true" t="shared" si="9" ref="N38:N101">L38-M38</f>
        <v>-5.573047647513398</v>
      </c>
    </row>
    <row r="39" spans="1:14" s="373" customFormat="1" ht="15">
      <c r="A39" s="75" t="s">
        <v>67</v>
      </c>
      <c r="B39" s="227">
        <v>181.455</v>
      </c>
      <c r="C39" s="236">
        <v>2.05</v>
      </c>
      <c r="D39" s="311">
        <f t="shared" si="8"/>
        <v>179.405</v>
      </c>
      <c r="E39" s="94">
        <v>179.4</v>
      </c>
      <c r="F39" s="73">
        <f t="shared" si="1"/>
        <v>99.99721300967086</v>
      </c>
      <c r="G39" s="66">
        <v>144.6</v>
      </c>
      <c r="H39" s="95">
        <f t="shared" si="0"/>
        <v>34.80000000000001</v>
      </c>
      <c r="I39" s="94">
        <v>496.3</v>
      </c>
      <c r="J39" s="66">
        <v>414.5</v>
      </c>
      <c r="K39" s="95">
        <f t="shared" si="2"/>
        <v>81.80000000000001</v>
      </c>
      <c r="L39" s="72">
        <f t="shared" si="3"/>
        <v>27.6644370122631</v>
      </c>
      <c r="M39" s="73">
        <f t="shared" si="4"/>
        <v>28.665283540802214</v>
      </c>
      <c r="N39" s="95">
        <f t="shared" si="9"/>
        <v>-1.000846528539114</v>
      </c>
    </row>
    <row r="40" spans="1:14" s="47" customFormat="1" ht="15">
      <c r="A40" s="164" t="s">
        <v>101</v>
      </c>
      <c r="B40" s="266">
        <v>278.466</v>
      </c>
      <c r="C40" s="237">
        <v>0.03</v>
      </c>
      <c r="D40" s="311">
        <f t="shared" si="8"/>
        <v>278.43600000000004</v>
      </c>
      <c r="E40" s="174">
        <v>278.43600000000004</v>
      </c>
      <c r="F40" s="73">
        <f t="shared" si="1"/>
        <v>100</v>
      </c>
      <c r="G40" s="97">
        <v>273.9</v>
      </c>
      <c r="H40" s="98">
        <f>E40-G40</f>
        <v>4.536000000000058</v>
      </c>
      <c r="I40" s="174">
        <v>979.1307</v>
      </c>
      <c r="J40" s="97">
        <v>853.9</v>
      </c>
      <c r="K40" s="98">
        <f>I40-J40</f>
        <v>125.23070000000007</v>
      </c>
      <c r="L40" s="72">
        <f t="shared" si="3"/>
        <v>35.16537732189803</v>
      </c>
      <c r="M40" s="73">
        <f t="shared" si="4"/>
        <v>31.175611537057325</v>
      </c>
      <c r="N40" s="98">
        <f>L40-M40</f>
        <v>3.989765784840703</v>
      </c>
    </row>
    <row r="41" spans="1:14" s="373" customFormat="1" ht="15">
      <c r="A41" s="75" t="s">
        <v>30</v>
      </c>
      <c r="B41" s="227">
        <v>1402.177</v>
      </c>
      <c r="C41" s="236">
        <v>4</v>
      </c>
      <c r="D41" s="311">
        <f t="shared" si="8"/>
        <v>1398.177</v>
      </c>
      <c r="E41" s="94">
        <v>1398.2</v>
      </c>
      <c r="F41" s="73">
        <f t="shared" si="1"/>
        <v>100.00164499916677</v>
      </c>
      <c r="G41" s="66">
        <v>1450.9</v>
      </c>
      <c r="H41" s="95">
        <f t="shared" si="0"/>
        <v>-52.700000000000045</v>
      </c>
      <c r="I41" s="94">
        <v>9064.7</v>
      </c>
      <c r="J41" s="66">
        <v>8957</v>
      </c>
      <c r="K41" s="95">
        <f t="shared" si="2"/>
        <v>107.70000000000073</v>
      </c>
      <c r="L41" s="72">
        <f t="shared" si="3"/>
        <v>64.83121155771707</v>
      </c>
      <c r="M41" s="73">
        <f t="shared" si="4"/>
        <v>61.734096078296226</v>
      </c>
      <c r="N41" s="95">
        <f t="shared" si="9"/>
        <v>3.097115479420843</v>
      </c>
    </row>
    <row r="42" spans="1:14" s="373" customFormat="1" ht="15">
      <c r="A42" s="75" t="s">
        <v>31</v>
      </c>
      <c r="B42" s="227">
        <v>1.887</v>
      </c>
      <c r="C42" s="236">
        <v>0.08699999999999997</v>
      </c>
      <c r="D42" s="311">
        <f t="shared" si="8"/>
        <v>1.8</v>
      </c>
      <c r="E42" s="94">
        <v>1.8</v>
      </c>
      <c r="F42" s="73">
        <f t="shared" si="1"/>
        <v>100</v>
      </c>
      <c r="G42" s="66">
        <v>1.2</v>
      </c>
      <c r="H42" s="101">
        <f t="shared" si="0"/>
        <v>0.6000000000000001</v>
      </c>
      <c r="I42" s="72">
        <v>6.4</v>
      </c>
      <c r="J42" s="73">
        <v>3.8</v>
      </c>
      <c r="K42" s="101">
        <f>I42-J42</f>
        <v>2.6000000000000005</v>
      </c>
      <c r="L42" s="72">
        <f t="shared" si="3"/>
        <v>35.55555555555556</v>
      </c>
      <c r="M42" s="73">
        <f t="shared" si="4"/>
        <v>31.666666666666664</v>
      </c>
      <c r="N42" s="101">
        <f t="shared" si="9"/>
        <v>3.888888888888893</v>
      </c>
    </row>
    <row r="43" spans="1:14" s="373" customFormat="1" ht="15">
      <c r="A43" s="75" t="s">
        <v>32</v>
      </c>
      <c r="B43" s="227">
        <v>1470.914</v>
      </c>
      <c r="C43" s="236">
        <v>6</v>
      </c>
      <c r="D43" s="311">
        <f t="shared" si="8"/>
        <v>1464.914</v>
      </c>
      <c r="E43" s="94">
        <v>1464.9</v>
      </c>
      <c r="F43" s="73">
        <f t="shared" si="1"/>
        <v>99.9990443124989</v>
      </c>
      <c r="G43" s="66">
        <v>1199.8</v>
      </c>
      <c r="H43" s="101">
        <f t="shared" si="0"/>
        <v>265.10000000000014</v>
      </c>
      <c r="I43" s="72">
        <v>4577.6</v>
      </c>
      <c r="J43" s="73">
        <v>3350.8</v>
      </c>
      <c r="K43" s="101">
        <f t="shared" si="2"/>
        <v>1226.8000000000002</v>
      </c>
      <c r="L43" s="72">
        <f t="shared" si="3"/>
        <v>31.248549389036793</v>
      </c>
      <c r="M43" s="73">
        <f t="shared" si="4"/>
        <v>27.927987997999672</v>
      </c>
      <c r="N43" s="101">
        <f t="shared" si="9"/>
        <v>3.3205613910371206</v>
      </c>
    </row>
    <row r="44" spans="1:14" s="373" customFormat="1" ht="15">
      <c r="A44" s="75" t="s">
        <v>33</v>
      </c>
      <c r="B44" s="227">
        <v>2445.977</v>
      </c>
      <c r="C44" s="236">
        <v>12.1</v>
      </c>
      <c r="D44" s="311">
        <f t="shared" si="8"/>
        <v>2433.877</v>
      </c>
      <c r="E44" s="94">
        <v>2433.9</v>
      </c>
      <c r="F44" s="73">
        <f t="shared" si="1"/>
        <v>100.00094499434442</v>
      </c>
      <c r="G44" s="66">
        <v>2306.4</v>
      </c>
      <c r="H44" s="101">
        <f t="shared" si="0"/>
        <v>127.5</v>
      </c>
      <c r="I44" s="72">
        <v>10673.7</v>
      </c>
      <c r="J44" s="73">
        <v>9031.3</v>
      </c>
      <c r="K44" s="101">
        <f t="shared" si="2"/>
        <v>1642.4000000000015</v>
      </c>
      <c r="L44" s="72">
        <f t="shared" si="3"/>
        <v>43.8543079008998</v>
      </c>
      <c r="M44" s="73">
        <f t="shared" si="4"/>
        <v>39.1575615678113</v>
      </c>
      <c r="N44" s="101">
        <f t="shared" si="9"/>
        <v>4.696746333088498</v>
      </c>
    </row>
    <row r="45" spans="1:14" s="373" customFormat="1" ht="15" hidden="1">
      <c r="A45" s="75" t="s">
        <v>102</v>
      </c>
      <c r="B45" s="227">
        <v>0.27</v>
      </c>
      <c r="C45" s="236"/>
      <c r="D45" s="311">
        <f t="shared" si="8"/>
        <v>0.27</v>
      </c>
      <c r="E45" s="94"/>
      <c r="F45" s="73">
        <f t="shared" si="1"/>
        <v>0</v>
      </c>
      <c r="G45" s="66"/>
      <c r="H45" s="101">
        <f t="shared" si="0"/>
        <v>0</v>
      </c>
      <c r="I45" s="72"/>
      <c r="J45" s="73"/>
      <c r="K45" s="101"/>
      <c r="L45" s="72">
        <f t="shared" si="3"/>
      </c>
      <c r="M45" s="73">
        <f t="shared" si="4"/>
      </c>
      <c r="N45" s="101" t="e">
        <f>L45-M45</f>
        <v>#VALUE!</v>
      </c>
    </row>
    <row r="46" spans="1:14" s="44" customFormat="1" ht="15.75">
      <c r="A46" s="163" t="s">
        <v>98</v>
      </c>
      <c r="B46" s="226">
        <v>1980.805</v>
      </c>
      <c r="C46" s="175">
        <f>SUM(C47:C53)</f>
        <v>13.452000000000002</v>
      </c>
      <c r="D46" s="175">
        <f>SUM(D47:D53)</f>
        <v>1967.354</v>
      </c>
      <c r="E46" s="175">
        <f>SUM(E47:E53)</f>
        <v>1967.313</v>
      </c>
      <c r="F46" s="39">
        <f t="shared" si="1"/>
        <v>99.99791598258372</v>
      </c>
      <c r="G46" s="99">
        <v>2027.929</v>
      </c>
      <c r="H46" s="67">
        <f t="shared" si="0"/>
        <v>-60.615999999999985</v>
      </c>
      <c r="I46" s="175">
        <f>SUM(I47:I53)</f>
        <v>8545.169</v>
      </c>
      <c r="J46" s="99">
        <v>8464.101</v>
      </c>
      <c r="K46" s="67">
        <f>I46-J46</f>
        <v>81.0679999999993</v>
      </c>
      <c r="L46" s="42">
        <f t="shared" si="3"/>
        <v>43.43573696712216</v>
      </c>
      <c r="M46" s="39">
        <f t="shared" si="4"/>
        <v>41.73765945454698</v>
      </c>
      <c r="N46" s="100">
        <f t="shared" si="9"/>
        <v>1.698077512575182</v>
      </c>
    </row>
    <row r="47" spans="1:14" s="373" customFormat="1" ht="15">
      <c r="A47" s="75" t="s">
        <v>64</v>
      </c>
      <c r="B47" s="227">
        <v>74.998</v>
      </c>
      <c r="C47" s="236">
        <v>9.298000000000002</v>
      </c>
      <c r="D47" s="311">
        <f t="shared" si="8"/>
        <v>65.7</v>
      </c>
      <c r="E47" s="94">
        <v>65.7</v>
      </c>
      <c r="F47" s="73">
        <f t="shared" si="1"/>
        <v>100</v>
      </c>
      <c r="G47" s="66">
        <v>65.2</v>
      </c>
      <c r="H47" s="95">
        <f t="shared" si="0"/>
        <v>0.5</v>
      </c>
      <c r="I47" s="94">
        <v>167.7</v>
      </c>
      <c r="J47" s="66">
        <v>170.4</v>
      </c>
      <c r="K47" s="95">
        <f t="shared" si="2"/>
        <v>-2.700000000000017</v>
      </c>
      <c r="L47" s="72">
        <f t="shared" si="3"/>
        <v>25.52511415525114</v>
      </c>
      <c r="M47" s="73">
        <f t="shared" si="4"/>
        <v>26.134969325153374</v>
      </c>
      <c r="N47" s="101">
        <f t="shared" si="9"/>
        <v>-0.6098551699022359</v>
      </c>
    </row>
    <row r="48" spans="1:14" s="373" customFormat="1" ht="15">
      <c r="A48" s="75" t="s">
        <v>65</v>
      </c>
      <c r="B48" s="227">
        <v>12.25</v>
      </c>
      <c r="C48" s="236">
        <v>1.854</v>
      </c>
      <c r="D48" s="311">
        <f t="shared" si="8"/>
        <v>10.396</v>
      </c>
      <c r="E48" s="94">
        <f>B48-C48</f>
        <v>10.396</v>
      </c>
      <c r="F48" s="73">
        <f t="shared" si="1"/>
        <v>100</v>
      </c>
      <c r="G48" s="66">
        <v>13.5</v>
      </c>
      <c r="H48" s="95">
        <f t="shared" si="0"/>
        <v>-3.103999999999999</v>
      </c>
      <c r="I48" s="94">
        <v>45.3</v>
      </c>
      <c r="J48" s="66">
        <v>40.5</v>
      </c>
      <c r="K48" s="95">
        <f t="shared" si="2"/>
        <v>4.799999999999997</v>
      </c>
      <c r="L48" s="72">
        <f t="shared" si="3"/>
        <v>43.57445171219699</v>
      </c>
      <c r="M48" s="73">
        <f t="shared" si="4"/>
        <v>30</v>
      </c>
      <c r="N48" s="101">
        <f t="shared" si="9"/>
        <v>13.57445171219699</v>
      </c>
    </row>
    <row r="49" spans="1:14" s="373" customFormat="1" ht="15">
      <c r="A49" s="75" t="s">
        <v>66</v>
      </c>
      <c r="B49" s="227">
        <v>35.679</v>
      </c>
      <c r="C49" s="236"/>
      <c r="D49" s="311">
        <f t="shared" si="8"/>
        <v>35.679</v>
      </c>
      <c r="E49" s="94">
        <v>35.679</v>
      </c>
      <c r="F49" s="73">
        <f t="shared" si="1"/>
        <v>100</v>
      </c>
      <c r="G49" s="66">
        <v>47.5</v>
      </c>
      <c r="H49" s="95">
        <f t="shared" si="0"/>
        <v>-11.820999999999998</v>
      </c>
      <c r="I49" s="94">
        <v>126.6</v>
      </c>
      <c r="J49" s="66">
        <v>167</v>
      </c>
      <c r="K49" s="95">
        <f>I49-J49</f>
        <v>-40.400000000000006</v>
      </c>
      <c r="L49" s="72">
        <f t="shared" si="3"/>
        <v>35.483057260573446</v>
      </c>
      <c r="M49" s="73">
        <f t="shared" si="4"/>
        <v>35.1578947368421</v>
      </c>
      <c r="N49" s="101">
        <f t="shared" si="9"/>
        <v>0.32516252373134336</v>
      </c>
    </row>
    <row r="50" spans="1:14" s="373" customFormat="1" ht="15">
      <c r="A50" s="75" t="s">
        <v>29</v>
      </c>
      <c r="B50" s="227">
        <v>13.469</v>
      </c>
      <c r="C50" s="236">
        <v>0.5</v>
      </c>
      <c r="D50" s="311">
        <f t="shared" si="8"/>
        <v>12.969</v>
      </c>
      <c r="E50" s="94">
        <f>B50-C50</f>
        <v>12.969</v>
      </c>
      <c r="F50" s="73">
        <f t="shared" si="1"/>
        <v>100</v>
      </c>
      <c r="G50" s="66">
        <v>19.916</v>
      </c>
      <c r="H50" s="95">
        <f t="shared" si="0"/>
        <v>-6.947000000000001</v>
      </c>
      <c r="I50" s="94">
        <v>54.369</v>
      </c>
      <c r="J50" s="66">
        <v>77.672</v>
      </c>
      <c r="K50" s="95">
        <f>I50-J50</f>
        <v>-23.302999999999997</v>
      </c>
      <c r="L50" s="72">
        <f t="shared" si="3"/>
        <v>41.92227619708536</v>
      </c>
      <c r="M50" s="73">
        <f t="shared" si="4"/>
        <v>38.999799156457115</v>
      </c>
      <c r="N50" s="101">
        <f t="shared" si="9"/>
        <v>2.9224770406282445</v>
      </c>
    </row>
    <row r="51" spans="1:14" s="373" customFormat="1" ht="15">
      <c r="A51" s="75" t="s">
        <v>68</v>
      </c>
      <c r="B51" s="227">
        <v>29.006</v>
      </c>
      <c r="C51" s="236"/>
      <c r="D51" s="311">
        <f t="shared" si="8"/>
        <v>29.006</v>
      </c>
      <c r="E51" s="94">
        <v>29</v>
      </c>
      <c r="F51" s="73">
        <f t="shared" si="1"/>
        <v>99.97931462456043</v>
      </c>
      <c r="G51" s="66">
        <v>32.2</v>
      </c>
      <c r="H51" s="95">
        <f t="shared" si="0"/>
        <v>-3.200000000000003</v>
      </c>
      <c r="I51" s="94">
        <v>91.6</v>
      </c>
      <c r="J51" s="66">
        <v>93.9</v>
      </c>
      <c r="K51" s="95">
        <f>I51-J51</f>
        <v>-2.3000000000000114</v>
      </c>
      <c r="L51" s="72">
        <f t="shared" si="3"/>
        <v>31.586206896551722</v>
      </c>
      <c r="M51" s="73">
        <f t="shared" si="4"/>
        <v>29.161490683229815</v>
      </c>
      <c r="N51" s="101">
        <f t="shared" si="9"/>
        <v>2.424716213321908</v>
      </c>
    </row>
    <row r="52" spans="1:14" s="373" customFormat="1" ht="15">
      <c r="A52" s="75" t="s">
        <v>69</v>
      </c>
      <c r="B52" s="227">
        <v>88.869</v>
      </c>
      <c r="C52" s="236">
        <v>1.8</v>
      </c>
      <c r="D52" s="311">
        <f t="shared" si="8"/>
        <v>87.069</v>
      </c>
      <c r="E52" s="94">
        <f>B52-C52</f>
        <v>87.069</v>
      </c>
      <c r="F52" s="73">
        <f t="shared" si="1"/>
        <v>100</v>
      </c>
      <c r="G52" s="66">
        <v>67.613</v>
      </c>
      <c r="H52" s="95">
        <f t="shared" si="0"/>
        <v>19.456000000000003</v>
      </c>
      <c r="I52" s="94">
        <v>294.3</v>
      </c>
      <c r="J52" s="66">
        <v>201.629</v>
      </c>
      <c r="K52" s="95">
        <f>I52-J52</f>
        <v>92.67100000000002</v>
      </c>
      <c r="L52" s="72">
        <f t="shared" si="3"/>
        <v>33.800778692760915</v>
      </c>
      <c r="M52" s="73">
        <f t="shared" si="4"/>
        <v>29.82104033248044</v>
      </c>
      <c r="N52" s="101">
        <f t="shared" si="9"/>
        <v>3.979738360280475</v>
      </c>
    </row>
    <row r="53" spans="1:14" s="373" customFormat="1" ht="15">
      <c r="A53" s="75" t="s">
        <v>95</v>
      </c>
      <c r="B53" s="227">
        <v>1726.535</v>
      </c>
      <c r="C53" s="236"/>
      <c r="D53" s="311">
        <f t="shared" si="8"/>
        <v>1726.535</v>
      </c>
      <c r="E53" s="94">
        <v>1726.5</v>
      </c>
      <c r="F53" s="73">
        <f t="shared" si="1"/>
        <v>99.9979728183906</v>
      </c>
      <c r="G53" s="66">
        <v>1782</v>
      </c>
      <c r="H53" s="95">
        <f t="shared" si="0"/>
        <v>-55.5</v>
      </c>
      <c r="I53" s="94">
        <v>7765.3</v>
      </c>
      <c r="J53" s="66">
        <v>7713</v>
      </c>
      <c r="K53" s="95">
        <f>I53-J53</f>
        <v>52.30000000000018</v>
      </c>
      <c r="L53" s="72">
        <f t="shared" si="3"/>
        <v>44.97712134375905</v>
      </c>
      <c r="M53" s="73">
        <f t="shared" si="4"/>
        <v>43.28282828282828</v>
      </c>
      <c r="N53" s="101">
        <f>L53-M53</f>
        <v>1.6942930609307751</v>
      </c>
    </row>
    <row r="54" spans="1:14" s="44" customFormat="1" ht="15.75">
      <c r="A54" s="41" t="s">
        <v>34</v>
      </c>
      <c r="B54" s="226">
        <v>6827.717</v>
      </c>
      <c r="C54" s="42">
        <f>SUM(C55:C68)</f>
        <v>68.06500000000001</v>
      </c>
      <c r="D54" s="42">
        <f>SUM(D55:D68)</f>
        <v>6759.653</v>
      </c>
      <c r="E54" s="42">
        <f>SUM(E55:E68)</f>
        <v>6692.161</v>
      </c>
      <c r="F54" s="39">
        <f t="shared" si="1"/>
        <v>99.00154638115299</v>
      </c>
      <c r="G54" s="39">
        <v>6599.351</v>
      </c>
      <c r="H54" s="131">
        <f t="shared" si="0"/>
        <v>92.8100000000004</v>
      </c>
      <c r="I54" s="42">
        <f>SUM(I55:I68)</f>
        <v>18423.348</v>
      </c>
      <c r="J54" s="39">
        <v>14182.571</v>
      </c>
      <c r="K54" s="131">
        <f>SUM(K55:K68)</f>
        <v>4240.776999999999</v>
      </c>
      <c r="L54" s="42">
        <f t="shared" si="3"/>
        <v>27.52974412898913</v>
      </c>
      <c r="M54" s="39">
        <f t="shared" si="4"/>
        <v>21.490857207019296</v>
      </c>
      <c r="N54" s="126">
        <f t="shared" si="9"/>
        <v>6.038886921969834</v>
      </c>
    </row>
    <row r="55" spans="1:14" s="373" customFormat="1" ht="15">
      <c r="A55" s="70" t="s">
        <v>70</v>
      </c>
      <c r="B55" s="227">
        <v>836.693</v>
      </c>
      <c r="C55" s="236">
        <v>20.1</v>
      </c>
      <c r="D55" s="311">
        <f t="shared" si="8"/>
        <v>816.593</v>
      </c>
      <c r="E55" s="72">
        <v>816.6</v>
      </c>
      <c r="F55" s="73">
        <f t="shared" si="1"/>
        <v>100.0008572201819</v>
      </c>
      <c r="G55" s="73">
        <v>807.2</v>
      </c>
      <c r="H55" s="101">
        <f t="shared" si="0"/>
        <v>9.399999999999977</v>
      </c>
      <c r="I55" s="72">
        <v>1796.5</v>
      </c>
      <c r="J55" s="73">
        <v>1576</v>
      </c>
      <c r="K55" s="127">
        <f t="shared" si="2"/>
        <v>220.5</v>
      </c>
      <c r="L55" s="72">
        <f t="shared" si="3"/>
        <v>21.999755082047514</v>
      </c>
      <c r="M55" s="73">
        <f t="shared" si="4"/>
        <v>19.52428146679881</v>
      </c>
      <c r="N55" s="127">
        <f t="shared" si="9"/>
        <v>2.4754736152487027</v>
      </c>
    </row>
    <row r="56" spans="1:14" s="373" customFormat="1" ht="15">
      <c r="A56" s="70" t="s">
        <v>71</v>
      </c>
      <c r="B56" s="227">
        <v>50.558</v>
      </c>
      <c r="C56" s="236">
        <v>0.1</v>
      </c>
      <c r="D56" s="311">
        <f t="shared" si="8"/>
        <v>50.458</v>
      </c>
      <c r="E56" s="72">
        <v>50.035</v>
      </c>
      <c r="F56" s="73">
        <f t="shared" si="1"/>
        <v>99.16167902017519</v>
      </c>
      <c r="G56" s="73">
        <v>54</v>
      </c>
      <c r="H56" s="101">
        <f t="shared" si="0"/>
        <v>-3.9650000000000034</v>
      </c>
      <c r="I56" s="72">
        <v>108.232</v>
      </c>
      <c r="J56" s="73">
        <v>101.92</v>
      </c>
      <c r="K56" s="127">
        <f t="shared" si="2"/>
        <v>6.311999999999998</v>
      </c>
      <c r="L56" s="72">
        <f t="shared" si="3"/>
        <v>21.63125811931648</v>
      </c>
      <c r="M56" s="73">
        <f t="shared" si="4"/>
        <v>18.874074074074073</v>
      </c>
      <c r="N56" s="127">
        <f t="shared" si="9"/>
        <v>2.7571840452424077</v>
      </c>
    </row>
    <row r="57" spans="1:14" s="373" customFormat="1" ht="15">
      <c r="A57" s="70" t="s">
        <v>72</v>
      </c>
      <c r="B57" s="227">
        <v>206.364</v>
      </c>
      <c r="C57" s="236">
        <v>6.417</v>
      </c>
      <c r="D57" s="311">
        <f t="shared" si="8"/>
        <v>199.947</v>
      </c>
      <c r="E57" s="72">
        <v>197.917</v>
      </c>
      <c r="F57" s="73">
        <f t="shared" si="1"/>
        <v>98.98473095370272</v>
      </c>
      <c r="G57" s="73">
        <v>214.8</v>
      </c>
      <c r="H57" s="101">
        <f t="shared" si="0"/>
        <v>-16.88300000000001</v>
      </c>
      <c r="I57" s="72">
        <v>735.48</v>
      </c>
      <c r="J57" s="73">
        <v>632.5</v>
      </c>
      <c r="K57" s="127">
        <f t="shared" si="2"/>
        <v>102.98000000000002</v>
      </c>
      <c r="L57" s="72">
        <f t="shared" si="3"/>
        <v>37.16103214984059</v>
      </c>
      <c r="M57" s="73">
        <f t="shared" si="4"/>
        <v>29.44599627560521</v>
      </c>
      <c r="N57" s="129">
        <f t="shared" si="9"/>
        <v>7.715035874235376</v>
      </c>
    </row>
    <row r="58" spans="1:14" s="373" customFormat="1" ht="15">
      <c r="A58" s="70" t="s">
        <v>73</v>
      </c>
      <c r="B58" s="227">
        <v>736.293</v>
      </c>
      <c r="C58" s="236"/>
      <c r="D58" s="311">
        <f t="shared" si="8"/>
        <v>736.293</v>
      </c>
      <c r="E58" s="72">
        <v>736.293</v>
      </c>
      <c r="F58" s="73">
        <f t="shared" si="1"/>
        <v>100</v>
      </c>
      <c r="G58" s="73">
        <v>785.2</v>
      </c>
      <c r="H58" s="101">
        <f t="shared" si="0"/>
        <v>-48.90700000000004</v>
      </c>
      <c r="I58" s="72">
        <v>2601.1</v>
      </c>
      <c r="J58" s="73">
        <v>2142.6</v>
      </c>
      <c r="K58" s="127">
        <f t="shared" si="2"/>
        <v>458.5</v>
      </c>
      <c r="L58" s="72">
        <f t="shared" si="3"/>
        <v>35.32696901912689</v>
      </c>
      <c r="M58" s="73">
        <f t="shared" si="4"/>
        <v>27.287315333672947</v>
      </c>
      <c r="N58" s="129">
        <f t="shared" si="9"/>
        <v>8.039653685453946</v>
      </c>
    </row>
    <row r="59" spans="1:14" s="373" customFormat="1" ht="15">
      <c r="A59" s="70" t="s">
        <v>74</v>
      </c>
      <c r="B59" s="227">
        <v>81.071</v>
      </c>
      <c r="C59" s="236">
        <v>1.5</v>
      </c>
      <c r="D59" s="311">
        <f t="shared" si="8"/>
        <v>79.571</v>
      </c>
      <c r="E59" s="72">
        <v>47.75</v>
      </c>
      <c r="F59" s="73">
        <f t="shared" si="1"/>
        <v>60.00929987055586</v>
      </c>
      <c r="G59" s="73">
        <v>73</v>
      </c>
      <c r="H59" s="101">
        <f t="shared" si="0"/>
        <v>-25.25</v>
      </c>
      <c r="I59" s="72">
        <v>101.168</v>
      </c>
      <c r="J59" s="73">
        <v>138.7</v>
      </c>
      <c r="K59" s="127">
        <f t="shared" si="2"/>
        <v>-37.53199999999998</v>
      </c>
      <c r="L59" s="72">
        <f t="shared" si="3"/>
        <v>21.18701570680628</v>
      </c>
      <c r="M59" s="73">
        <f t="shared" si="4"/>
        <v>19</v>
      </c>
      <c r="N59" s="129">
        <f t="shared" si="9"/>
        <v>2.1870157068062817</v>
      </c>
    </row>
    <row r="60" spans="1:14" s="373" customFormat="1" ht="15">
      <c r="A60" s="70" t="s">
        <v>35</v>
      </c>
      <c r="B60" s="227">
        <v>144.359</v>
      </c>
      <c r="C60" s="236">
        <v>5.144</v>
      </c>
      <c r="D60" s="311">
        <f t="shared" si="8"/>
        <v>139.215</v>
      </c>
      <c r="E60" s="72">
        <v>139.215</v>
      </c>
      <c r="F60" s="73">
        <f t="shared" si="1"/>
        <v>100</v>
      </c>
      <c r="G60" s="73">
        <v>158.1</v>
      </c>
      <c r="H60" s="101">
        <f t="shared" si="0"/>
        <v>-18.88499999999999</v>
      </c>
      <c r="I60" s="72">
        <v>377.5</v>
      </c>
      <c r="J60" s="73">
        <v>347.7</v>
      </c>
      <c r="K60" s="127">
        <f t="shared" si="2"/>
        <v>29.80000000000001</v>
      </c>
      <c r="L60" s="72">
        <f t="shared" si="3"/>
        <v>27.116330855152103</v>
      </c>
      <c r="M60" s="73">
        <f t="shared" si="4"/>
        <v>21.992409867172675</v>
      </c>
      <c r="N60" s="129">
        <f t="shared" si="9"/>
        <v>5.123920987979428</v>
      </c>
    </row>
    <row r="61" spans="1:14" s="373" customFormat="1" ht="15">
      <c r="A61" s="70" t="s">
        <v>94</v>
      </c>
      <c r="B61" s="227">
        <v>101.911</v>
      </c>
      <c r="C61" s="236"/>
      <c r="D61" s="311">
        <f t="shared" si="8"/>
        <v>101.911</v>
      </c>
      <c r="E61" s="72">
        <v>83.183</v>
      </c>
      <c r="F61" s="73">
        <f t="shared" si="1"/>
        <v>81.62318101088205</v>
      </c>
      <c r="G61" s="73">
        <v>89.7</v>
      </c>
      <c r="H61" s="101">
        <f>E61-G61</f>
        <v>-6.516999999999996</v>
      </c>
      <c r="I61" s="72">
        <v>145.944</v>
      </c>
      <c r="J61" s="73">
        <v>101.4</v>
      </c>
      <c r="K61" s="127">
        <f>I61-J61</f>
        <v>44.54399999999998</v>
      </c>
      <c r="L61" s="72">
        <f t="shared" si="3"/>
        <v>17.544931055624346</v>
      </c>
      <c r="M61" s="73">
        <f t="shared" si="4"/>
        <v>11.304347826086957</v>
      </c>
      <c r="N61" s="129">
        <f>L61-M61</f>
        <v>6.240583229537389</v>
      </c>
    </row>
    <row r="62" spans="1:14" s="373" customFormat="1" ht="15">
      <c r="A62" s="70" t="s">
        <v>36</v>
      </c>
      <c r="B62" s="227">
        <v>76.675</v>
      </c>
      <c r="C62" s="236">
        <v>5.4</v>
      </c>
      <c r="D62" s="311">
        <f t="shared" si="8"/>
        <v>71.27499999999999</v>
      </c>
      <c r="E62" s="72">
        <v>71.3</v>
      </c>
      <c r="F62" s="73">
        <f t="shared" si="1"/>
        <v>100.0350754121361</v>
      </c>
      <c r="G62" s="73">
        <v>78.3</v>
      </c>
      <c r="H62" s="101">
        <f t="shared" si="0"/>
        <v>-7</v>
      </c>
      <c r="I62" s="72">
        <v>177.4</v>
      </c>
      <c r="J62" s="73">
        <v>129.3</v>
      </c>
      <c r="K62" s="127">
        <f t="shared" si="2"/>
        <v>48.099999999999994</v>
      </c>
      <c r="L62" s="72">
        <f t="shared" si="3"/>
        <v>24.880785413744743</v>
      </c>
      <c r="M62" s="73">
        <f t="shared" si="4"/>
        <v>16.513409961685824</v>
      </c>
      <c r="N62" s="129">
        <f t="shared" si="9"/>
        <v>8.36737545205892</v>
      </c>
    </row>
    <row r="63" spans="1:14" s="373" customFormat="1" ht="15">
      <c r="A63" s="70" t="s">
        <v>75</v>
      </c>
      <c r="B63" s="227">
        <v>283.014</v>
      </c>
      <c r="C63" s="236">
        <v>6.6</v>
      </c>
      <c r="D63" s="311">
        <f t="shared" si="8"/>
        <v>276.414</v>
      </c>
      <c r="E63" s="72">
        <v>274.4</v>
      </c>
      <c r="F63" s="73">
        <f t="shared" si="1"/>
        <v>99.2713827809011</v>
      </c>
      <c r="G63" s="73">
        <v>293.4</v>
      </c>
      <c r="H63" s="101">
        <f t="shared" si="0"/>
        <v>-19</v>
      </c>
      <c r="I63" s="72">
        <v>766.8</v>
      </c>
      <c r="J63" s="73">
        <v>619.6</v>
      </c>
      <c r="K63" s="127">
        <f t="shared" si="2"/>
        <v>147.19999999999993</v>
      </c>
      <c r="L63" s="72">
        <f t="shared" si="3"/>
        <v>27.944606413994173</v>
      </c>
      <c r="M63" s="73">
        <f t="shared" si="4"/>
        <v>21.11792774369462</v>
      </c>
      <c r="N63" s="129">
        <f t="shared" si="9"/>
        <v>6.826678670299554</v>
      </c>
    </row>
    <row r="64" spans="1:14" s="373" customFormat="1" ht="15">
      <c r="A64" s="70" t="s">
        <v>37</v>
      </c>
      <c r="B64" s="227">
        <v>1669.414</v>
      </c>
      <c r="C64" s="236">
        <v>0.1</v>
      </c>
      <c r="D64" s="311">
        <f t="shared" si="8"/>
        <v>1669.314</v>
      </c>
      <c r="E64" s="72">
        <v>1665.3</v>
      </c>
      <c r="F64" s="73">
        <f t="shared" si="1"/>
        <v>99.7595419435768</v>
      </c>
      <c r="G64" s="73">
        <v>1591.3</v>
      </c>
      <c r="H64" s="101">
        <f t="shared" si="0"/>
        <v>74</v>
      </c>
      <c r="I64" s="72">
        <v>2774.2</v>
      </c>
      <c r="J64" s="73">
        <v>2073.8</v>
      </c>
      <c r="K64" s="127">
        <f t="shared" si="2"/>
        <v>700.3999999999996</v>
      </c>
      <c r="L64" s="72">
        <f t="shared" si="3"/>
        <v>16.65886026541764</v>
      </c>
      <c r="M64" s="73">
        <f t="shared" si="4"/>
        <v>13.03211210959593</v>
      </c>
      <c r="N64" s="129">
        <f t="shared" si="9"/>
        <v>3.6267481558217103</v>
      </c>
    </row>
    <row r="65" spans="1:14" s="373" customFormat="1" ht="15">
      <c r="A65" s="70" t="s">
        <v>38</v>
      </c>
      <c r="B65" s="227">
        <v>443.293</v>
      </c>
      <c r="C65" s="236">
        <v>5.2</v>
      </c>
      <c r="D65" s="311">
        <f t="shared" si="8"/>
        <v>438.093</v>
      </c>
      <c r="E65" s="72">
        <v>438.093</v>
      </c>
      <c r="F65" s="73">
        <f t="shared" si="1"/>
        <v>100</v>
      </c>
      <c r="G65" s="73">
        <v>447.5</v>
      </c>
      <c r="H65" s="101">
        <f t="shared" si="0"/>
        <v>-9.406999999999982</v>
      </c>
      <c r="I65" s="72">
        <v>1709.5</v>
      </c>
      <c r="J65" s="73">
        <v>1392.6</v>
      </c>
      <c r="K65" s="127">
        <f t="shared" si="2"/>
        <v>316.9000000000001</v>
      </c>
      <c r="L65" s="72">
        <f t="shared" si="3"/>
        <v>39.0213950006049</v>
      </c>
      <c r="M65" s="73">
        <f t="shared" si="4"/>
        <v>31.119553072625695</v>
      </c>
      <c r="N65" s="129">
        <f t="shared" si="9"/>
        <v>7.901841927979202</v>
      </c>
    </row>
    <row r="66" spans="1:14" s="373" customFormat="1" ht="15">
      <c r="A66" s="75" t="s">
        <v>39</v>
      </c>
      <c r="B66" s="227">
        <v>516.291</v>
      </c>
      <c r="C66" s="236">
        <v>9.5</v>
      </c>
      <c r="D66" s="311">
        <f t="shared" si="8"/>
        <v>506.79100000000005</v>
      </c>
      <c r="E66" s="72">
        <v>505.7</v>
      </c>
      <c r="F66" s="73">
        <f t="shared" si="1"/>
        <v>99.78472388025833</v>
      </c>
      <c r="G66" s="73">
        <v>509.8</v>
      </c>
      <c r="H66" s="101">
        <f t="shared" si="0"/>
        <v>-4.100000000000023</v>
      </c>
      <c r="I66" s="72">
        <v>1709.5</v>
      </c>
      <c r="J66" s="73">
        <v>1213.3</v>
      </c>
      <c r="K66" s="127">
        <f t="shared" si="2"/>
        <v>496.20000000000005</v>
      </c>
      <c r="L66" s="72">
        <f t="shared" si="3"/>
        <v>33.80462724935733</v>
      </c>
      <c r="M66" s="73">
        <f t="shared" si="4"/>
        <v>23.799529227147897</v>
      </c>
      <c r="N66" s="127">
        <f t="shared" si="9"/>
        <v>10.005098022209435</v>
      </c>
    </row>
    <row r="67" spans="1:14" s="373" customFormat="1" ht="15">
      <c r="A67" s="75" t="s">
        <v>40</v>
      </c>
      <c r="B67" s="227">
        <v>1317.427</v>
      </c>
      <c r="C67" s="236">
        <v>6.4</v>
      </c>
      <c r="D67" s="311">
        <f t="shared" si="8"/>
        <v>1311.0269999999998</v>
      </c>
      <c r="E67" s="94">
        <v>1311</v>
      </c>
      <c r="F67" s="73">
        <f t="shared" si="1"/>
        <v>99.9979405458469</v>
      </c>
      <c r="G67" s="66">
        <v>1139.7</v>
      </c>
      <c r="H67" s="129">
        <f t="shared" si="0"/>
        <v>171.29999999999995</v>
      </c>
      <c r="I67" s="94">
        <v>4300.5</v>
      </c>
      <c r="J67" s="66">
        <v>2795.1</v>
      </c>
      <c r="K67" s="127">
        <f t="shared" si="2"/>
        <v>1505.4</v>
      </c>
      <c r="L67" s="72">
        <f t="shared" si="3"/>
        <v>32.80320366132723</v>
      </c>
      <c r="M67" s="73">
        <f t="shared" si="4"/>
        <v>24.5248749670966</v>
      </c>
      <c r="N67" s="127">
        <f t="shared" si="9"/>
        <v>8.27832869423063</v>
      </c>
    </row>
    <row r="68" spans="1:14" s="373" customFormat="1" ht="15">
      <c r="A68" s="70" t="s">
        <v>41</v>
      </c>
      <c r="B68" s="227">
        <v>364.355</v>
      </c>
      <c r="C68" s="236">
        <v>1.604</v>
      </c>
      <c r="D68" s="311">
        <f t="shared" si="8"/>
        <v>362.75100000000003</v>
      </c>
      <c r="E68" s="72">
        <v>355.375</v>
      </c>
      <c r="F68" s="73">
        <f t="shared" si="1"/>
        <v>97.96664929938166</v>
      </c>
      <c r="G68" s="73">
        <v>357.351</v>
      </c>
      <c r="H68" s="101">
        <f t="shared" si="0"/>
        <v>-1.975999999999999</v>
      </c>
      <c r="I68" s="72">
        <v>1119.524</v>
      </c>
      <c r="J68" s="73">
        <v>918.051</v>
      </c>
      <c r="K68" s="127">
        <f t="shared" si="2"/>
        <v>201.47299999999984</v>
      </c>
      <c r="L68" s="72">
        <f t="shared" si="3"/>
        <v>31.50260991909954</v>
      </c>
      <c r="M68" s="73">
        <f t="shared" si="4"/>
        <v>25.69045560247488</v>
      </c>
      <c r="N68" s="127">
        <f t="shared" si="9"/>
        <v>5.81215431662466</v>
      </c>
    </row>
    <row r="69" spans="1:14" s="44" customFormat="1" ht="15.75">
      <c r="A69" s="41" t="s">
        <v>76</v>
      </c>
      <c r="B69" s="226">
        <v>2385.738</v>
      </c>
      <c r="C69" s="42">
        <f>SUM(C70:C75)-C73-C74</f>
        <v>34.222</v>
      </c>
      <c r="D69" s="42">
        <f>SUM(D70:D75)-D73-D74</f>
        <v>2351.5170000000003</v>
      </c>
      <c r="E69" s="42">
        <f>SUM(E70:E75)-E73-E74</f>
        <v>2342.508</v>
      </c>
      <c r="F69" s="39">
        <f t="shared" si="1"/>
        <v>99.61688561043783</v>
      </c>
      <c r="G69" s="39">
        <v>2366.8</v>
      </c>
      <c r="H69" s="67">
        <f t="shared" si="0"/>
        <v>-24.29200000000037</v>
      </c>
      <c r="I69" s="42">
        <f>SUM(I70:I75)-I73-I74</f>
        <v>4592.638000000001</v>
      </c>
      <c r="J69" s="39">
        <v>3979.3</v>
      </c>
      <c r="K69" s="131">
        <f t="shared" si="2"/>
        <v>613.3380000000006</v>
      </c>
      <c r="L69" s="42">
        <f t="shared" si="3"/>
        <v>19.605644890006783</v>
      </c>
      <c r="M69" s="39">
        <f t="shared" si="4"/>
        <v>16.812996450904173</v>
      </c>
      <c r="N69" s="131">
        <f t="shared" si="9"/>
        <v>2.79264843910261</v>
      </c>
    </row>
    <row r="70" spans="1:14" s="373" customFormat="1" ht="15">
      <c r="A70" s="70" t="s">
        <v>77</v>
      </c>
      <c r="B70" s="227">
        <v>866.686</v>
      </c>
      <c r="C70" s="236">
        <v>7.398</v>
      </c>
      <c r="D70" s="311">
        <f aca="true" t="shared" si="10" ref="D70:D75">B70-C70</f>
        <v>859.288</v>
      </c>
      <c r="E70" s="72">
        <v>859.3</v>
      </c>
      <c r="F70" s="73">
        <f t="shared" si="1"/>
        <v>100.00139650501345</v>
      </c>
      <c r="G70" s="73">
        <v>889</v>
      </c>
      <c r="H70" s="101">
        <f t="shared" si="0"/>
        <v>-29.700000000000045</v>
      </c>
      <c r="I70" s="72">
        <v>1739.2</v>
      </c>
      <c r="J70" s="73">
        <v>1565.9</v>
      </c>
      <c r="K70" s="127">
        <f t="shared" si="2"/>
        <v>173.29999999999995</v>
      </c>
      <c r="L70" s="72">
        <f t="shared" si="3"/>
        <v>20.239730012801118</v>
      </c>
      <c r="M70" s="73">
        <f t="shared" si="4"/>
        <v>17.614173228346456</v>
      </c>
      <c r="N70" s="127">
        <f t="shared" si="9"/>
        <v>2.6255567844546626</v>
      </c>
    </row>
    <row r="71" spans="1:14" s="373" customFormat="1" ht="15">
      <c r="A71" s="70" t="s">
        <v>42</v>
      </c>
      <c r="B71" s="227">
        <v>152.823</v>
      </c>
      <c r="C71" s="236">
        <v>8.2</v>
      </c>
      <c r="D71" s="311">
        <f t="shared" si="10"/>
        <v>144.62300000000002</v>
      </c>
      <c r="E71" s="72">
        <v>141.51</v>
      </c>
      <c r="F71" s="73">
        <f aca="true" t="shared" si="11" ref="F71:F102">E71/D71*100</f>
        <v>97.84750696638845</v>
      </c>
      <c r="G71" s="73">
        <v>146.2</v>
      </c>
      <c r="H71" s="101">
        <f t="shared" si="0"/>
        <v>-4.689999999999998</v>
      </c>
      <c r="I71" s="72">
        <v>343.638</v>
      </c>
      <c r="J71" s="73">
        <v>272</v>
      </c>
      <c r="K71" s="127">
        <f aca="true" t="shared" si="12" ref="K71:K103">I71-J71</f>
        <v>71.63799999999998</v>
      </c>
      <c r="L71" s="72">
        <f aca="true" t="shared" si="13" ref="L71:L102">IF(E71&gt;0,I71/E71*10,"")</f>
        <v>24.283654865380537</v>
      </c>
      <c r="M71" s="73">
        <f aca="true" t="shared" si="14" ref="M71:M103">IF(G71&gt;0,J71/G71*10,"")</f>
        <v>18.6046511627907</v>
      </c>
      <c r="N71" s="127">
        <f t="shared" si="9"/>
        <v>5.6790037025898386</v>
      </c>
    </row>
    <row r="72" spans="1:14" s="373" customFormat="1" ht="15">
      <c r="A72" s="70" t="s">
        <v>43</v>
      </c>
      <c r="B72" s="227">
        <v>416.432</v>
      </c>
      <c r="C72" s="236">
        <v>4.224</v>
      </c>
      <c r="D72" s="311">
        <f t="shared" si="10"/>
        <v>412.208</v>
      </c>
      <c r="E72" s="72">
        <v>406.3</v>
      </c>
      <c r="F72" s="73">
        <f t="shared" si="11"/>
        <v>98.5667430035322</v>
      </c>
      <c r="G72" s="73">
        <v>419.5</v>
      </c>
      <c r="H72" s="101">
        <f aca="true" t="shared" si="15" ref="H72:H103">E72-G72</f>
        <v>-13.199999999999989</v>
      </c>
      <c r="I72" s="72">
        <v>980.4</v>
      </c>
      <c r="J72" s="73">
        <v>805.6</v>
      </c>
      <c r="K72" s="127">
        <f t="shared" si="12"/>
        <v>174.79999999999995</v>
      </c>
      <c r="L72" s="72">
        <f t="shared" si="13"/>
        <v>24.129953236524734</v>
      </c>
      <c r="M72" s="73">
        <f t="shared" si="14"/>
        <v>19.203814064362337</v>
      </c>
      <c r="N72" s="127">
        <f t="shared" si="9"/>
        <v>4.926139172162397</v>
      </c>
    </row>
    <row r="73" spans="1:14" s="373" customFormat="1" ht="15" hidden="1">
      <c r="A73" s="70" t="s">
        <v>78</v>
      </c>
      <c r="B73" s="227"/>
      <c r="C73" s="236"/>
      <c r="D73" s="311">
        <f t="shared" si="10"/>
        <v>0</v>
      </c>
      <c r="E73" s="72"/>
      <c r="F73" s="73" t="e">
        <f t="shared" si="11"/>
        <v>#DIV/0!</v>
      </c>
      <c r="G73" s="73"/>
      <c r="H73" s="101">
        <f t="shared" si="15"/>
        <v>0</v>
      </c>
      <c r="I73" s="72"/>
      <c r="J73" s="73"/>
      <c r="K73" s="127">
        <f t="shared" si="12"/>
        <v>0</v>
      </c>
      <c r="L73" s="72">
        <f t="shared" si="13"/>
      </c>
      <c r="M73" s="73">
        <f t="shared" si="14"/>
      </c>
      <c r="N73" s="127" t="e">
        <f t="shared" si="9"/>
        <v>#VALUE!</v>
      </c>
    </row>
    <row r="74" spans="1:14" s="373" customFormat="1" ht="15" hidden="1">
      <c r="A74" s="70" t="s">
        <v>79</v>
      </c>
      <c r="B74" s="227"/>
      <c r="C74" s="236"/>
      <c r="D74" s="311">
        <f t="shared" si="10"/>
        <v>0</v>
      </c>
      <c r="E74" s="72"/>
      <c r="F74" s="73" t="e">
        <f t="shared" si="11"/>
        <v>#DIV/0!</v>
      </c>
      <c r="G74" s="73"/>
      <c r="H74" s="101">
        <f t="shared" si="15"/>
        <v>0</v>
      </c>
      <c r="I74" s="72"/>
      <c r="J74" s="73"/>
      <c r="K74" s="127">
        <f t="shared" si="12"/>
        <v>0</v>
      </c>
      <c r="L74" s="72">
        <f t="shared" si="13"/>
      </c>
      <c r="M74" s="73">
        <f t="shared" si="14"/>
      </c>
      <c r="N74" s="127" t="e">
        <f t="shared" si="9"/>
        <v>#VALUE!</v>
      </c>
    </row>
    <row r="75" spans="1:14" s="373" customFormat="1" ht="15">
      <c r="A75" s="70" t="s">
        <v>44</v>
      </c>
      <c r="B75" s="227">
        <v>949.798</v>
      </c>
      <c r="C75" s="236">
        <v>14.4</v>
      </c>
      <c r="D75" s="311">
        <f t="shared" si="10"/>
        <v>935.398</v>
      </c>
      <c r="E75" s="72">
        <v>935.398</v>
      </c>
      <c r="F75" s="73">
        <f t="shared" si="11"/>
        <v>100</v>
      </c>
      <c r="G75" s="73">
        <v>912.1</v>
      </c>
      <c r="H75" s="101">
        <f t="shared" si="15"/>
        <v>23.298000000000002</v>
      </c>
      <c r="I75" s="72">
        <v>1529.4</v>
      </c>
      <c r="J75" s="73">
        <v>1335.8</v>
      </c>
      <c r="K75" s="127">
        <f t="shared" si="12"/>
        <v>193.60000000000014</v>
      </c>
      <c r="L75" s="72">
        <f t="shared" si="13"/>
        <v>16.350259461747832</v>
      </c>
      <c r="M75" s="73">
        <f t="shared" si="14"/>
        <v>14.64532397763403</v>
      </c>
      <c r="N75" s="127">
        <f t="shared" si="9"/>
        <v>1.7049354841138022</v>
      </c>
    </row>
    <row r="76" spans="1:14" s="44" customFormat="1" ht="15.75">
      <c r="A76" s="41" t="s">
        <v>45</v>
      </c>
      <c r="B76" s="226">
        <v>6244.612</v>
      </c>
      <c r="C76" s="42">
        <f>SUM(C77:C92)-C83-C84-C92</f>
        <v>61.325</v>
      </c>
      <c r="D76" s="42">
        <f>SUM(D77:D92)-D83-D84-D92</f>
        <v>6183.289</v>
      </c>
      <c r="E76" s="42">
        <f>SUM(E77:E92)-E83-E84-E92</f>
        <v>5989.487</v>
      </c>
      <c r="F76" s="39">
        <f t="shared" si="11"/>
        <v>96.8657133768129</v>
      </c>
      <c r="G76" s="39">
        <v>6454.56</v>
      </c>
      <c r="H76" s="67">
        <f t="shared" si="15"/>
        <v>-465.0730000000003</v>
      </c>
      <c r="I76" s="42">
        <f>SUM(I77:I92)-I83-I84-I92</f>
        <v>10220.194</v>
      </c>
      <c r="J76" s="39">
        <v>10262.199999999999</v>
      </c>
      <c r="K76" s="131">
        <f t="shared" si="12"/>
        <v>-42.0059999999994</v>
      </c>
      <c r="L76" s="42">
        <f t="shared" si="13"/>
        <v>17.063554858704926</v>
      </c>
      <c r="M76" s="39">
        <f t="shared" si="14"/>
        <v>15.899147269527276</v>
      </c>
      <c r="N76" s="131">
        <f t="shared" si="9"/>
        <v>1.1644075891776495</v>
      </c>
    </row>
    <row r="77" spans="1:14" s="373" customFormat="1" ht="15">
      <c r="A77" s="70" t="s">
        <v>80</v>
      </c>
      <c r="B77" s="227">
        <v>0.822</v>
      </c>
      <c r="C77" s="236"/>
      <c r="D77" s="311">
        <f aca="true" t="shared" si="16" ref="D77:D92">B77-C77</f>
        <v>0.822</v>
      </c>
      <c r="E77" s="72">
        <v>0.455</v>
      </c>
      <c r="F77" s="73">
        <f t="shared" si="11"/>
        <v>55.352798053527984</v>
      </c>
      <c r="G77" s="73">
        <v>0.5</v>
      </c>
      <c r="H77" s="101">
        <f t="shared" si="15"/>
        <v>-0.044999999999999984</v>
      </c>
      <c r="I77" s="72">
        <v>0.374</v>
      </c>
      <c r="J77" s="73">
        <v>0.7</v>
      </c>
      <c r="K77" s="129">
        <f t="shared" si="12"/>
        <v>-0.32599999999999996</v>
      </c>
      <c r="L77" s="72">
        <f t="shared" si="13"/>
        <v>8.219780219780219</v>
      </c>
      <c r="M77" s="73">
        <f t="shared" si="14"/>
        <v>14</v>
      </c>
      <c r="N77" s="129">
        <f t="shared" si="9"/>
        <v>-5.780219780219781</v>
      </c>
    </row>
    <row r="78" spans="1:14" s="373" customFormat="1" ht="15">
      <c r="A78" s="70" t="s">
        <v>81</v>
      </c>
      <c r="B78" s="227">
        <v>37.823</v>
      </c>
      <c r="C78" s="236">
        <v>14.7</v>
      </c>
      <c r="D78" s="311">
        <f t="shared" si="16"/>
        <v>23.123</v>
      </c>
      <c r="E78" s="72">
        <v>19.6</v>
      </c>
      <c r="F78" s="73">
        <f t="shared" si="11"/>
        <v>84.76408770488258</v>
      </c>
      <c r="G78" s="73">
        <v>9.9</v>
      </c>
      <c r="H78" s="101">
        <f t="shared" si="15"/>
        <v>9.700000000000001</v>
      </c>
      <c r="I78" s="72">
        <v>19.7</v>
      </c>
      <c r="J78" s="73">
        <v>9.5</v>
      </c>
      <c r="K78" s="129">
        <f t="shared" si="12"/>
        <v>10.2</v>
      </c>
      <c r="L78" s="72">
        <f t="shared" si="13"/>
        <v>10.051020408163264</v>
      </c>
      <c r="M78" s="73">
        <f t="shared" si="14"/>
        <v>9.595959595959595</v>
      </c>
      <c r="N78" s="129">
        <f t="shared" si="9"/>
        <v>0.45506081220366923</v>
      </c>
    </row>
    <row r="79" spans="1:14" s="373" customFormat="1" ht="15">
      <c r="A79" s="70" t="s">
        <v>82</v>
      </c>
      <c r="B79" s="227">
        <v>4.687</v>
      </c>
      <c r="C79" s="236"/>
      <c r="D79" s="311">
        <f t="shared" si="16"/>
        <v>4.687</v>
      </c>
      <c r="E79" s="72">
        <v>2.1</v>
      </c>
      <c r="F79" s="73">
        <f t="shared" si="11"/>
        <v>44.804779176445486</v>
      </c>
      <c r="G79" s="73"/>
      <c r="H79" s="101">
        <f t="shared" si="15"/>
        <v>2.1</v>
      </c>
      <c r="I79" s="72">
        <v>2.1</v>
      </c>
      <c r="J79" s="73"/>
      <c r="K79" s="129">
        <f t="shared" si="12"/>
        <v>2.1</v>
      </c>
      <c r="L79" s="72">
        <f t="shared" si="13"/>
        <v>10</v>
      </c>
      <c r="M79" s="73"/>
      <c r="N79" s="129">
        <f t="shared" si="9"/>
        <v>10</v>
      </c>
    </row>
    <row r="80" spans="1:14" s="373" customFormat="1" ht="15">
      <c r="A80" s="70" t="s">
        <v>83</v>
      </c>
      <c r="B80" s="227">
        <v>45.69</v>
      </c>
      <c r="C80" s="236"/>
      <c r="D80" s="311">
        <f t="shared" si="16"/>
        <v>45.69</v>
      </c>
      <c r="E80" s="72">
        <v>20.3</v>
      </c>
      <c r="F80" s="73">
        <f t="shared" si="11"/>
        <v>44.42985335959729</v>
      </c>
      <c r="G80" s="73">
        <v>45.1</v>
      </c>
      <c r="H80" s="101">
        <f t="shared" si="15"/>
        <v>-24.8</v>
      </c>
      <c r="I80" s="72">
        <v>35.5</v>
      </c>
      <c r="J80" s="73">
        <v>71.9</v>
      </c>
      <c r="K80" s="129">
        <f t="shared" si="12"/>
        <v>-36.400000000000006</v>
      </c>
      <c r="L80" s="72">
        <f t="shared" si="13"/>
        <v>17.48768472906404</v>
      </c>
      <c r="M80" s="73">
        <f t="shared" si="14"/>
        <v>15.942350332594234</v>
      </c>
      <c r="N80" s="129">
        <f t="shared" si="9"/>
        <v>1.545334396469805</v>
      </c>
    </row>
    <row r="81" spans="1:14" s="373" customFormat="1" ht="15">
      <c r="A81" s="70" t="s">
        <v>46</v>
      </c>
      <c r="B81" s="227">
        <v>2091.766</v>
      </c>
      <c r="C81" s="236">
        <v>16.5</v>
      </c>
      <c r="D81" s="311">
        <f t="shared" si="16"/>
        <v>2075.266</v>
      </c>
      <c r="E81" s="72">
        <v>2075.266</v>
      </c>
      <c r="F81" s="73">
        <f t="shared" si="11"/>
        <v>100</v>
      </c>
      <c r="G81" s="73">
        <v>2252.3</v>
      </c>
      <c r="H81" s="101">
        <f t="shared" si="15"/>
        <v>-177.0340000000001</v>
      </c>
      <c r="I81" s="72">
        <v>2969</v>
      </c>
      <c r="J81" s="73">
        <v>2977.8</v>
      </c>
      <c r="K81" s="127">
        <f t="shared" si="12"/>
        <v>-8.800000000000182</v>
      </c>
      <c r="L81" s="72">
        <f t="shared" si="13"/>
        <v>14.306599732275284</v>
      </c>
      <c r="M81" s="73">
        <f t="shared" si="14"/>
        <v>13.221151711583714</v>
      </c>
      <c r="N81" s="127">
        <f t="shared" si="9"/>
        <v>1.0854480206915706</v>
      </c>
    </row>
    <row r="82" spans="1:14" s="373" customFormat="1" ht="15">
      <c r="A82" s="70" t="s">
        <v>47</v>
      </c>
      <c r="B82" s="227">
        <v>702.277</v>
      </c>
      <c r="C82" s="236">
        <v>9.9</v>
      </c>
      <c r="D82" s="311">
        <f t="shared" si="16"/>
        <v>692.3770000000001</v>
      </c>
      <c r="E82" s="72">
        <v>584.88</v>
      </c>
      <c r="F82" s="73">
        <f t="shared" si="11"/>
        <v>84.47420985965738</v>
      </c>
      <c r="G82" s="73">
        <v>725.2</v>
      </c>
      <c r="H82" s="101">
        <f t="shared" si="15"/>
        <v>-140.32000000000005</v>
      </c>
      <c r="I82" s="72">
        <v>1319.32</v>
      </c>
      <c r="J82" s="73">
        <v>1745</v>
      </c>
      <c r="K82" s="127">
        <f t="shared" si="12"/>
        <v>-425.68000000000006</v>
      </c>
      <c r="L82" s="72">
        <f t="shared" si="13"/>
        <v>22.557105731090136</v>
      </c>
      <c r="M82" s="73">
        <f t="shared" si="14"/>
        <v>24.0623276337562</v>
      </c>
      <c r="N82" s="127">
        <f t="shared" si="9"/>
        <v>-1.5052219026660651</v>
      </c>
    </row>
    <row r="83" spans="1:14" s="373" customFormat="1" ht="15" hidden="1">
      <c r="A83" s="70" t="s">
        <v>84</v>
      </c>
      <c r="B83" s="227"/>
      <c r="C83" s="236"/>
      <c r="D83" s="311">
        <f t="shared" si="16"/>
        <v>0</v>
      </c>
      <c r="E83" s="72"/>
      <c r="F83" s="73" t="e">
        <f t="shared" si="11"/>
        <v>#DIV/0!</v>
      </c>
      <c r="G83" s="73"/>
      <c r="H83" s="101">
        <f t="shared" si="15"/>
        <v>0</v>
      </c>
      <c r="I83" s="72"/>
      <c r="J83" s="73"/>
      <c r="K83" s="127">
        <f t="shared" si="12"/>
        <v>0</v>
      </c>
      <c r="L83" s="72">
        <f t="shared" si="13"/>
      </c>
      <c r="M83" s="73">
        <f t="shared" si="14"/>
      </c>
      <c r="N83" s="127" t="e">
        <f t="shared" si="9"/>
        <v>#VALUE!</v>
      </c>
    </row>
    <row r="84" spans="1:14" s="373" customFormat="1" ht="15" hidden="1">
      <c r="A84" s="70" t="s">
        <v>85</v>
      </c>
      <c r="B84" s="227"/>
      <c r="C84" s="236"/>
      <c r="D84" s="311">
        <f t="shared" si="16"/>
        <v>0</v>
      </c>
      <c r="E84" s="72"/>
      <c r="F84" s="73" t="e">
        <f t="shared" si="11"/>
        <v>#DIV/0!</v>
      </c>
      <c r="G84" s="73"/>
      <c r="H84" s="101">
        <f t="shared" si="15"/>
        <v>0</v>
      </c>
      <c r="I84" s="72"/>
      <c r="J84" s="73"/>
      <c r="K84" s="127">
        <f t="shared" si="12"/>
        <v>0</v>
      </c>
      <c r="L84" s="72">
        <f t="shared" si="13"/>
      </c>
      <c r="M84" s="73">
        <f t="shared" si="14"/>
      </c>
      <c r="N84" s="127" t="e">
        <f t="shared" si="9"/>
        <v>#VALUE!</v>
      </c>
    </row>
    <row r="85" spans="1:14" s="373" customFormat="1" ht="15">
      <c r="A85" s="70" t="s">
        <v>48</v>
      </c>
      <c r="B85" s="227">
        <v>246.571</v>
      </c>
      <c r="C85" s="236"/>
      <c r="D85" s="311">
        <f t="shared" si="16"/>
        <v>246.571</v>
      </c>
      <c r="E85" s="72">
        <v>242.3</v>
      </c>
      <c r="F85" s="73">
        <f t="shared" si="11"/>
        <v>98.26784171699025</v>
      </c>
      <c r="G85" s="73">
        <v>234.3</v>
      </c>
      <c r="H85" s="101">
        <f t="shared" si="15"/>
        <v>8</v>
      </c>
      <c r="I85" s="72">
        <v>497.3</v>
      </c>
      <c r="J85" s="73">
        <v>442.2</v>
      </c>
      <c r="K85" s="127">
        <f t="shared" si="12"/>
        <v>55.10000000000002</v>
      </c>
      <c r="L85" s="72">
        <f t="shared" si="13"/>
        <v>20.524143623607095</v>
      </c>
      <c r="M85" s="73">
        <f t="shared" si="14"/>
        <v>18.873239436619716</v>
      </c>
      <c r="N85" s="127">
        <f t="shared" si="9"/>
        <v>1.650904186987379</v>
      </c>
    </row>
    <row r="86" spans="1:14" s="373" customFormat="1" ht="15" hidden="1">
      <c r="A86" s="70" t="s">
        <v>86</v>
      </c>
      <c r="B86" s="227"/>
      <c r="C86" s="236"/>
      <c r="D86" s="311">
        <f t="shared" si="16"/>
        <v>0</v>
      </c>
      <c r="E86" s="72"/>
      <c r="F86" s="73" t="e">
        <f t="shared" si="11"/>
        <v>#DIV/0!</v>
      </c>
      <c r="G86" s="73"/>
      <c r="H86" s="101">
        <f t="shared" si="15"/>
        <v>0</v>
      </c>
      <c r="I86" s="72"/>
      <c r="J86" s="73"/>
      <c r="K86" s="127">
        <f t="shared" si="12"/>
        <v>0</v>
      </c>
      <c r="L86" s="72">
        <f t="shared" si="13"/>
      </c>
      <c r="M86" s="73">
        <f t="shared" si="14"/>
      </c>
      <c r="N86" s="127" t="e">
        <f t="shared" si="9"/>
        <v>#VALUE!</v>
      </c>
    </row>
    <row r="87" spans="1:14" s="373" customFormat="1" ht="15">
      <c r="A87" s="70" t="s">
        <v>49</v>
      </c>
      <c r="B87" s="227">
        <v>296.358</v>
      </c>
      <c r="C87" s="236">
        <v>2.7</v>
      </c>
      <c r="D87" s="311">
        <f t="shared" si="16"/>
        <v>293.658</v>
      </c>
      <c r="E87" s="72">
        <v>293.658</v>
      </c>
      <c r="F87" s="73">
        <f t="shared" si="11"/>
        <v>100</v>
      </c>
      <c r="G87" s="73">
        <v>319.66</v>
      </c>
      <c r="H87" s="101">
        <f t="shared" si="15"/>
        <v>-26.00200000000001</v>
      </c>
      <c r="I87" s="72">
        <v>601.5</v>
      </c>
      <c r="J87" s="73">
        <v>555.6</v>
      </c>
      <c r="K87" s="127">
        <f t="shared" si="12"/>
        <v>45.89999999999998</v>
      </c>
      <c r="L87" s="72">
        <f t="shared" si="13"/>
        <v>20.483010849355374</v>
      </c>
      <c r="M87" s="73">
        <f t="shared" si="14"/>
        <v>17.38096727773259</v>
      </c>
      <c r="N87" s="127">
        <f t="shared" si="9"/>
        <v>3.102043571622783</v>
      </c>
    </row>
    <row r="88" spans="1:14" s="373" customFormat="1" ht="15">
      <c r="A88" s="70" t="s">
        <v>50</v>
      </c>
      <c r="B88" s="227">
        <v>1072.76</v>
      </c>
      <c r="C88" s="236"/>
      <c r="D88" s="311">
        <f t="shared" si="16"/>
        <v>1072.76</v>
      </c>
      <c r="E88" s="72">
        <v>1030.9</v>
      </c>
      <c r="F88" s="73">
        <f t="shared" si="11"/>
        <v>96.09791565681049</v>
      </c>
      <c r="G88" s="73">
        <v>1054.9</v>
      </c>
      <c r="H88" s="101">
        <f t="shared" si="15"/>
        <v>-24</v>
      </c>
      <c r="I88" s="72">
        <v>1924.9</v>
      </c>
      <c r="J88" s="73">
        <v>1631.6</v>
      </c>
      <c r="K88" s="127">
        <f t="shared" si="12"/>
        <v>293.3000000000002</v>
      </c>
      <c r="L88" s="72">
        <f t="shared" si="13"/>
        <v>18.672034144921913</v>
      </c>
      <c r="M88" s="73">
        <f t="shared" si="14"/>
        <v>15.46686889752583</v>
      </c>
      <c r="N88" s="127">
        <f t="shared" si="9"/>
        <v>3.205165247396083</v>
      </c>
    </row>
    <row r="89" spans="1:14" s="373" customFormat="1" ht="15">
      <c r="A89" s="70" t="s">
        <v>51</v>
      </c>
      <c r="B89" s="227">
        <v>1562.697</v>
      </c>
      <c r="C89" s="236"/>
      <c r="D89" s="311">
        <f t="shared" si="16"/>
        <v>1562.697</v>
      </c>
      <c r="E89" s="72">
        <v>1560.9</v>
      </c>
      <c r="F89" s="73">
        <f t="shared" si="11"/>
        <v>99.8850064983807</v>
      </c>
      <c r="G89" s="73">
        <v>1651.7</v>
      </c>
      <c r="H89" s="101">
        <f t="shared" si="15"/>
        <v>-90.79999999999995</v>
      </c>
      <c r="I89" s="72">
        <v>2549.1</v>
      </c>
      <c r="J89" s="73">
        <v>2568.4</v>
      </c>
      <c r="K89" s="127">
        <f t="shared" si="12"/>
        <v>-19.300000000000182</v>
      </c>
      <c r="L89" s="72">
        <f t="shared" si="13"/>
        <v>16.330962906015756</v>
      </c>
      <c r="M89" s="73">
        <f t="shared" si="14"/>
        <v>15.550039353393474</v>
      </c>
      <c r="N89" s="127">
        <f t="shared" si="9"/>
        <v>0.7809235526222817</v>
      </c>
    </row>
    <row r="90" spans="1:14" s="373" customFormat="1" ht="15">
      <c r="A90" s="75" t="s">
        <v>52</v>
      </c>
      <c r="B90" s="227">
        <v>112.743</v>
      </c>
      <c r="C90" s="236">
        <f>0.763+1.052</f>
        <v>1.815</v>
      </c>
      <c r="D90" s="311">
        <f t="shared" si="16"/>
        <v>110.928</v>
      </c>
      <c r="E90" s="72">
        <v>110.928</v>
      </c>
      <c r="F90" s="73">
        <f t="shared" si="11"/>
        <v>100</v>
      </c>
      <c r="G90" s="73">
        <v>121.9</v>
      </c>
      <c r="H90" s="101">
        <f t="shared" si="15"/>
        <v>-10.972000000000008</v>
      </c>
      <c r="I90" s="72">
        <v>247.4</v>
      </c>
      <c r="J90" s="73">
        <v>201.2</v>
      </c>
      <c r="K90" s="127">
        <f t="shared" si="12"/>
        <v>46.20000000000002</v>
      </c>
      <c r="L90" s="72">
        <f t="shared" si="13"/>
        <v>22.302754940141355</v>
      </c>
      <c r="M90" s="73">
        <f t="shared" si="14"/>
        <v>16.505332239540603</v>
      </c>
      <c r="N90" s="127">
        <f t="shared" si="9"/>
        <v>5.797422700600752</v>
      </c>
    </row>
    <row r="91" spans="1:14" s="373" customFormat="1" ht="15">
      <c r="A91" s="70" t="s">
        <v>97</v>
      </c>
      <c r="B91" s="227">
        <v>70.42</v>
      </c>
      <c r="C91" s="236">
        <v>15.71</v>
      </c>
      <c r="D91" s="311">
        <f t="shared" si="16"/>
        <v>54.71</v>
      </c>
      <c r="E91" s="72">
        <v>48.2</v>
      </c>
      <c r="F91" s="73">
        <f t="shared" si="11"/>
        <v>88.1008956315116</v>
      </c>
      <c r="G91" s="73">
        <v>39.1</v>
      </c>
      <c r="H91" s="101">
        <f t="shared" si="15"/>
        <v>9.100000000000001</v>
      </c>
      <c r="I91" s="72">
        <v>54</v>
      </c>
      <c r="J91" s="73">
        <v>49.3</v>
      </c>
      <c r="K91" s="127">
        <f t="shared" si="12"/>
        <v>4.700000000000003</v>
      </c>
      <c r="L91" s="72">
        <f t="shared" si="13"/>
        <v>11.203319502074688</v>
      </c>
      <c r="M91" s="73">
        <f t="shared" si="14"/>
        <v>12.60869565217391</v>
      </c>
      <c r="N91" s="127">
        <f t="shared" si="9"/>
        <v>-1.4053761500992223</v>
      </c>
    </row>
    <row r="92" spans="1:14" s="373" customFormat="1" ht="15.75" hidden="1">
      <c r="A92" s="70" t="s">
        <v>87</v>
      </c>
      <c r="B92" s="227"/>
      <c r="C92" s="236"/>
      <c r="D92" s="311">
        <f t="shared" si="16"/>
        <v>0</v>
      </c>
      <c r="E92" s="72"/>
      <c r="F92" s="73" t="e">
        <f t="shared" si="11"/>
        <v>#DIV/0!</v>
      </c>
      <c r="G92" s="73"/>
      <c r="H92" s="67">
        <f t="shared" si="15"/>
        <v>0</v>
      </c>
      <c r="I92" s="72"/>
      <c r="J92" s="73"/>
      <c r="K92" s="127">
        <f t="shared" si="12"/>
        <v>0</v>
      </c>
      <c r="L92" s="72">
        <f t="shared" si="13"/>
      </c>
      <c r="M92" s="73">
        <f t="shared" si="14"/>
      </c>
      <c r="N92" s="127" t="e">
        <f t="shared" si="9"/>
        <v>#VALUE!</v>
      </c>
    </row>
    <row r="93" spans="1:14" s="44" customFormat="1" ht="15.75">
      <c r="A93" s="41" t="s">
        <v>53</v>
      </c>
      <c r="B93" s="226">
        <v>140.817</v>
      </c>
      <c r="C93" s="42">
        <f>SUM(C94:C103)-C99</f>
        <v>0.72</v>
      </c>
      <c r="D93" s="42">
        <f>SUM(D94:D103)-D99</f>
        <v>140.09799999999998</v>
      </c>
      <c r="E93" s="42">
        <f>SUM(E94:E103)-E99</f>
        <v>137.78</v>
      </c>
      <c r="F93" s="39">
        <f t="shared" si="11"/>
        <v>98.34544390355325</v>
      </c>
      <c r="G93" s="39">
        <v>144.518</v>
      </c>
      <c r="H93" s="67">
        <f t="shared" si="15"/>
        <v>-6.7379999999999995</v>
      </c>
      <c r="I93" s="42">
        <f>SUM(I94:I103)-I99</f>
        <v>301.924</v>
      </c>
      <c r="J93" s="39">
        <v>342.321</v>
      </c>
      <c r="K93" s="131">
        <f t="shared" si="12"/>
        <v>-40.39700000000005</v>
      </c>
      <c r="L93" s="42">
        <f t="shared" si="13"/>
        <v>21.913485266366667</v>
      </c>
      <c r="M93" s="39">
        <f t="shared" si="14"/>
        <v>23.687083961859425</v>
      </c>
      <c r="N93" s="131">
        <f t="shared" si="9"/>
        <v>-1.7735986954927583</v>
      </c>
    </row>
    <row r="94" spans="1:14" s="373" customFormat="1" ht="15" hidden="1">
      <c r="A94" s="70" t="s">
        <v>88</v>
      </c>
      <c r="B94" s="227">
        <v>2.08</v>
      </c>
      <c r="C94" s="236"/>
      <c r="D94" s="311">
        <f aca="true" t="shared" si="17" ref="D94:D102">B94-C94</f>
        <v>2.08</v>
      </c>
      <c r="E94" s="72"/>
      <c r="F94" s="73">
        <f t="shared" si="11"/>
        <v>0</v>
      </c>
      <c r="G94" s="73">
        <v>1.621</v>
      </c>
      <c r="H94" s="101">
        <f t="shared" si="15"/>
        <v>-1.621</v>
      </c>
      <c r="I94" s="72"/>
      <c r="J94" s="73">
        <v>1.621</v>
      </c>
      <c r="K94" s="127">
        <f t="shared" si="12"/>
        <v>-1.621</v>
      </c>
      <c r="L94" s="72">
        <f t="shared" si="13"/>
      </c>
      <c r="M94" s="73">
        <f t="shared" si="14"/>
        <v>10</v>
      </c>
      <c r="N94" s="127" t="e">
        <f t="shared" si="9"/>
        <v>#VALUE!</v>
      </c>
    </row>
    <row r="95" spans="1:14" s="373" customFormat="1" ht="15">
      <c r="A95" s="70" t="s">
        <v>54</v>
      </c>
      <c r="B95" s="227">
        <v>21.482</v>
      </c>
      <c r="C95" s="236">
        <v>0.21</v>
      </c>
      <c r="D95" s="311">
        <f t="shared" si="17"/>
        <v>21.272</v>
      </c>
      <c r="E95" s="72">
        <v>21.028</v>
      </c>
      <c r="F95" s="73">
        <f t="shared" si="11"/>
        <v>98.85295223768334</v>
      </c>
      <c r="G95" s="73">
        <v>16</v>
      </c>
      <c r="H95" s="101">
        <f t="shared" si="15"/>
        <v>5.027999999999999</v>
      </c>
      <c r="I95" s="72">
        <v>44.455</v>
      </c>
      <c r="J95" s="73">
        <v>29</v>
      </c>
      <c r="K95" s="127">
        <f t="shared" si="12"/>
        <v>15.454999999999998</v>
      </c>
      <c r="L95" s="72">
        <f t="shared" si="13"/>
        <v>21.140859805972987</v>
      </c>
      <c r="M95" s="73">
        <f t="shared" si="14"/>
        <v>18.125</v>
      </c>
      <c r="N95" s="127">
        <f t="shared" si="9"/>
        <v>3.015859805972987</v>
      </c>
    </row>
    <row r="96" spans="1:14" s="373" customFormat="1" ht="15">
      <c r="A96" s="70" t="s">
        <v>55</v>
      </c>
      <c r="B96" s="167">
        <v>1.895</v>
      </c>
      <c r="C96" s="236"/>
      <c r="D96" s="311">
        <f t="shared" si="17"/>
        <v>1.895</v>
      </c>
      <c r="E96" s="72">
        <v>1.895</v>
      </c>
      <c r="F96" s="73">
        <f t="shared" si="11"/>
        <v>100</v>
      </c>
      <c r="G96" s="73">
        <v>1.897</v>
      </c>
      <c r="H96" s="101">
        <f t="shared" si="15"/>
        <v>-0.0020000000000000018</v>
      </c>
      <c r="I96" s="72">
        <v>3.611</v>
      </c>
      <c r="J96" s="73">
        <v>2.7</v>
      </c>
      <c r="K96" s="127">
        <f t="shared" si="12"/>
        <v>0.911</v>
      </c>
      <c r="L96" s="72">
        <f t="shared" si="13"/>
        <v>19.055408970976256</v>
      </c>
      <c r="M96" s="73">
        <f t="shared" si="14"/>
        <v>14.232999472851873</v>
      </c>
      <c r="N96" s="127">
        <f t="shared" si="9"/>
        <v>4.822409498124383</v>
      </c>
    </row>
    <row r="97" spans="1:14" s="373" customFormat="1" ht="15">
      <c r="A97" s="70" t="s">
        <v>56</v>
      </c>
      <c r="B97" s="167">
        <v>114.39</v>
      </c>
      <c r="C97" s="236">
        <v>0.5</v>
      </c>
      <c r="D97" s="311">
        <f t="shared" si="17"/>
        <v>113.89</v>
      </c>
      <c r="E97" s="72">
        <v>113.9</v>
      </c>
      <c r="F97" s="73">
        <f t="shared" si="11"/>
        <v>100.00878040214243</v>
      </c>
      <c r="G97" s="73">
        <v>124.4</v>
      </c>
      <c r="H97" s="101">
        <f t="shared" si="15"/>
        <v>-10.5</v>
      </c>
      <c r="I97" s="72">
        <v>252.45</v>
      </c>
      <c r="J97" s="73">
        <v>308.1</v>
      </c>
      <c r="K97" s="127">
        <f t="shared" si="12"/>
        <v>-55.650000000000034</v>
      </c>
      <c r="L97" s="72">
        <f t="shared" si="13"/>
        <v>22.16417910447761</v>
      </c>
      <c r="M97" s="73">
        <f t="shared" si="14"/>
        <v>24.76688102893891</v>
      </c>
      <c r="N97" s="127">
        <f t="shared" si="9"/>
        <v>-2.6027019244613</v>
      </c>
    </row>
    <row r="98" spans="1:14" s="373" customFormat="1" ht="15" hidden="1">
      <c r="A98" s="70" t="s">
        <v>57</v>
      </c>
      <c r="B98" s="167">
        <v>0.004</v>
      </c>
      <c r="C98" s="236"/>
      <c r="D98" s="311">
        <f t="shared" si="17"/>
        <v>0.004</v>
      </c>
      <c r="E98" s="72"/>
      <c r="F98" s="73">
        <f t="shared" si="11"/>
        <v>0</v>
      </c>
      <c r="G98" s="73"/>
      <c r="H98" s="101">
        <f t="shared" si="15"/>
        <v>0</v>
      </c>
      <c r="I98" s="72"/>
      <c r="J98" s="73"/>
      <c r="K98" s="127">
        <f t="shared" si="12"/>
        <v>0</v>
      </c>
      <c r="L98" s="72">
        <f t="shared" si="13"/>
      </c>
      <c r="M98" s="73">
        <f t="shared" si="14"/>
      </c>
      <c r="N98" s="127" t="e">
        <f t="shared" si="9"/>
        <v>#VALUE!</v>
      </c>
    </row>
    <row r="99" spans="1:14" s="373" customFormat="1" ht="15" hidden="1">
      <c r="A99" s="70" t="s">
        <v>89</v>
      </c>
      <c r="B99" s="167"/>
      <c r="C99" s="236"/>
      <c r="D99" s="311">
        <f t="shared" si="17"/>
        <v>0</v>
      </c>
      <c r="E99" s="72"/>
      <c r="F99" s="73" t="e">
        <f t="shared" si="11"/>
        <v>#DIV/0!</v>
      </c>
      <c r="G99" s="73"/>
      <c r="H99" s="101">
        <f t="shared" si="15"/>
        <v>0</v>
      </c>
      <c r="I99" s="72"/>
      <c r="J99" s="73"/>
      <c r="K99" s="127">
        <f t="shared" si="12"/>
        <v>0</v>
      </c>
      <c r="L99" s="72">
        <f t="shared" si="13"/>
      </c>
      <c r="M99" s="73">
        <f t="shared" si="14"/>
      </c>
      <c r="N99" s="127" t="e">
        <f t="shared" si="9"/>
        <v>#VALUE!</v>
      </c>
    </row>
    <row r="100" spans="1:14" s="373" customFormat="1" ht="15" hidden="1">
      <c r="A100" s="70" t="s">
        <v>58</v>
      </c>
      <c r="B100" s="167"/>
      <c r="C100" s="236"/>
      <c r="D100" s="311">
        <f t="shared" si="17"/>
        <v>0</v>
      </c>
      <c r="E100" s="72"/>
      <c r="F100" s="73" t="e">
        <f t="shared" si="11"/>
        <v>#DIV/0!</v>
      </c>
      <c r="G100" s="73"/>
      <c r="H100" s="101">
        <f t="shared" si="15"/>
        <v>0</v>
      </c>
      <c r="I100" s="72"/>
      <c r="J100" s="73"/>
      <c r="K100" s="127">
        <f t="shared" si="12"/>
        <v>0</v>
      </c>
      <c r="L100" s="72">
        <f t="shared" si="13"/>
      </c>
      <c r="M100" s="73">
        <f t="shared" si="14"/>
      </c>
      <c r="N100" s="127" t="e">
        <f t="shared" si="9"/>
        <v>#VALUE!</v>
      </c>
    </row>
    <row r="101" spans="1:14" s="373" customFormat="1" ht="15" hidden="1">
      <c r="A101" s="70" t="s">
        <v>59</v>
      </c>
      <c r="B101" s="167"/>
      <c r="C101" s="236"/>
      <c r="D101" s="311">
        <f t="shared" si="17"/>
        <v>0</v>
      </c>
      <c r="E101" s="72"/>
      <c r="F101" s="73" t="e">
        <f t="shared" si="11"/>
        <v>#DIV/0!</v>
      </c>
      <c r="G101" s="73"/>
      <c r="H101" s="101">
        <f t="shared" si="15"/>
        <v>0</v>
      </c>
      <c r="I101" s="72"/>
      <c r="J101" s="73"/>
      <c r="K101" s="127">
        <f t="shared" si="12"/>
        <v>0</v>
      </c>
      <c r="L101" s="72">
        <f t="shared" si="13"/>
      </c>
      <c r="M101" s="73">
        <f t="shared" si="14"/>
      </c>
      <c r="N101" s="127" t="e">
        <f t="shared" si="9"/>
        <v>#VALUE!</v>
      </c>
    </row>
    <row r="102" spans="1:14" s="373" customFormat="1" ht="15">
      <c r="A102" s="76" t="s">
        <v>90</v>
      </c>
      <c r="B102" s="178">
        <v>0.967</v>
      </c>
      <c r="C102" s="238">
        <v>0.01</v>
      </c>
      <c r="D102" s="312">
        <f t="shared" si="17"/>
        <v>0.957</v>
      </c>
      <c r="E102" s="77">
        <v>0.957</v>
      </c>
      <c r="F102" s="79">
        <f t="shared" si="11"/>
        <v>100</v>
      </c>
      <c r="G102" s="79">
        <v>0.6</v>
      </c>
      <c r="H102" s="103">
        <f t="shared" si="15"/>
        <v>0.357</v>
      </c>
      <c r="I102" s="77">
        <v>1.408</v>
      </c>
      <c r="J102" s="79">
        <v>0.9</v>
      </c>
      <c r="K102" s="133">
        <f t="shared" si="12"/>
        <v>0.5079999999999999</v>
      </c>
      <c r="L102" s="77">
        <f t="shared" si="13"/>
        <v>14.71264367816092</v>
      </c>
      <c r="M102" s="79">
        <f t="shared" si="14"/>
        <v>15</v>
      </c>
      <c r="N102" s="133">
        <f>L102-M102</f>
        <v>-0.28735632183908066</v>
      </c>
    </row>
    <row r="103" spans="1:14" s="373" customFormat="1" ht="15" hidden="1">
      <c r="A103" s="134" t="s">
        <v>91</v>
      </c>
      <c r="B103" s="89"/>
      <c r="C103" s="304"/>
      <c r="D103" s="304"/>
      <c r="E103" s="135"/>
      <c r="F103" s="136" t="e">
        <f>E103/B103*100</f>
        <v>#DIV/0!</v>
      </c>
      <c r="G103" s="137"/>
      <c r="H103" s="272">
        <f t="shared" si="15"/>
        <v>0</v>
      </c>
      <c r="I103" s="135"/>
      <c r="J103" s="137"/>
      <c r="K103" s="139">
        <f t="shared" si="12"/>
        <v>0</v>
      </c>
      <c r="L103" s="140" t="e">
        <f>I103/E103*10</f>
        <v>#DIV/0!</v>
      </c>
      <c r="M103" s="135">
        <f t="shared" si="14"/>
      </c>
      <c r="N103" s="139" t="e">
        <f>L103-M103</f>
        <v>#DIV/0!</v>
      </c>
    </row>
    <row r="105" spans="1:9" s="47" customFormat="1" ht="15">
      <c r="A105" s="82"/>
      <c r="B105" s="82"/>
      <c r="C105" s="82"/>
      <c r="D105" s="82"/>
      <c r="I105" s="373"/>
    </row>
    <row r="106" spans="1:9" s="47" customFormat="1" ht="15">
      <c r="A106" s="82"/>
      <c r="B106" s="82"/>
      <c r="C106" s="82"/>
      <c r="D106" s="82"/>
      <c r="I106" s="373"/>
    </row>
    <row r="107" spans="1:9" s="47" customFormat="1" ht="15">
      <c r="A107" s="82"/>
      <c r="B107" s="82"/>
      <c r="C107" s="82"/>
      <c r="D107" s="82"/>
      <c r="I107" s="373"/>
    </row>
    <row r="108" spans="1:9" s="47" customFormat="1" ht="15">
      <c r="A108" s="82"/>
      <c r="B108" s="82"/>
      <c r="C108" s="82"/>
      <c r="D108" s="82"/>
      <c r="I108" s="373"/>
    </row>
    <row r="109" spans="1:9" s="47" customFormat="1" ht="15">
      <c r="A109" s="82"/>
      <c r="B109" s="82"/>
      <c r="C109" s="82"/>
      <c r="D109" s="82"/>
      <c r="I109" s="373"/>
    </row>
    <row r="110" spans="1:9" s="47" customFormat="1" ht="15">
      <c r="A110" s="82"/>
      <c r="B110" s="82"/>
      <c r="C110" s="82"/>
      <c r="D110" s="82"/>
      <c r="I110" s="373"/>
    </row>
    <row r="111" spans="1:9" s="47" customFormat="1" ht="15">
      <c r="A111" s="82"/>
      <c r="B111" s="82"/>
      <c r="C111" s="82"/>
      <c r="D111" s="82"/>
      <c r="I111" s="373"/>
    </row>
    <row r="112" spans="1:9" s="47" customFormat="1" ht="15">
      <c r="A112" s="82"/>
      <c r="B112" s="82"/>
      <c r="C112" s="82"/>
      <c r="D112" s="82"/>
      <c r="I112" s="373"/>
    </row>
    <row r="113" spans="1:9" s="47" customFormat="1" ht="15">
      <c r="A113" s="82"/>
      <c r="B113" s="82"/>
      <c r="C113" s="82"/>
      <c r="D113" s="82"/>
      <c r="I113" s="373"/>
    </row>
    <row r="114" spans="1:9" s="47" customFormat="1" ht="15">
      <c r="A114" s="82"/>
      <c r="B114" s="82"/>
      <c r="C114" s="82"/>
      <c r="D114" s="82"/>
      <c r="I114" s="373"/>
    </row>
    <row r="115" spans="1:9" s="47" customFormat="1" ht="15">
      <c r="A115" s="82"/>
      <c r="B115" s="82"/>
      <c r="C115" s="82"/>
      <c r="D115" s="82"/>
      <c r="I115" s="373"/>
    </row>
    <row r="116" spans="1:9" s="83" customFormat="1" ht="15">
      <c r="A116" s="82"/>
      <c r="B116" s="82"/>
      <c r="C116" s="82"/>
      <c r="D116" s="82"/>
      <c r="I116" s="84"/>
    </row>
    <row r="117" spans="1:9" s="83" customFormat="1" ht="15">
      <c r="A117" s="82"/>
      <c r="B117" s="82"/>
      <c r="C117" s="82"/>
      <c r="D117" s="82"/>
      <c r="I117" s="84"/>
    </row>
    <row r="118" spans="1:9" s="83" customFormat="1" ht="15">
      <c r="A118" s="82"/>
      <c r="B118" s="82"/>
      <c r="C118" s="82"/>
      <c r="D118" s="82"/>
      <c r="I118" s="84"/>
    </row>
    <row r="119" spans="1:9" s="83" customFormat="1" ht="15">
      <c r="A119" s="82"/>
      <c r="B119" s="82"/>
      <c r="C119" s="82"/>
      <c r="D119" s="82"/>
      <c r="I119" s="84"/>
    </row>
    <row r="120" spans="1:9" s="83" customFormat="1" ht="15">
      <c r="A120" s="82"/>
      <c r="B120" s="82"/>
      <c r="C120" s="82"/>
      <c r="D120" s="82"/>
      <c r="I120" s="84"/>
    </row>
    <row r="121" spans="1:9" s="83" customFormat="1" ht="15">
      <c r="A121" s="82"/>
      <c r="B121" s="82"/>
      <c r="C121" s="82"/>
      <c r="D121" s="82"/>
      <c r="I121" s="84"/>
    </row>
    <row r="122" spans="1:9" s="83" customFormat="1" ht="15">
      <c r="A122" s="82"/>
      <c r="B122" s="82"/>
      <c r="C122" s="82"/>
      <c r="D122" s="82"/>
      <c r="I122" s="84"/>
    </row>
    <row r="123" spans="1:9" s="83" customFormat="1" ht="15">
      <c r="A123" s="82"/>
      <c r="B123" s="82"/>
      <c r="C123" s="82"/>
      <c r="D123" s="82"/>
      <c r="I123" s="84"/>
    </row>
    <row r="124" spans="1:9" s="83" customFormat="1" ht="15">
      <c r="A124" s="82"/>
      <c r="B124" s="82"/>
      <c r="C124" s="82"/>
      <c r="D124" s="82"/>
      <c r="I124" s="84"/>
    </row>
    <row r="125" spans="1:9" s="83" customFormat="1" ht="15">
      <c r="A125" s="82"/>
      <c r="B125" s="82"/>
      <c r="C125" s="82"/>
      <c r="D125" s="82"/>
      <c r="I125" s="84"/>
    </row>
    <row r="126" spans="1:9" s="83" customFormat="1" ht="15">
      <c r="A126" s="82"/>
      <c r="B126" s="82"/>
      <c r="C126" s="82"/>
      <c r="D126" s="82"/>
      <c r="I126" s="84"/>
    </row>
    <row r="127" spans="1:9" s="83" customFormat="1" ht="15">
      <c r="A127" s="82"/>
      <c r="B127" s="82"/>
      <c r="C127" s="82"/>
      <c r="D127" s="82"/>
      <c r="I127" s="84"/>
    </row>
    <row r="128" spans="1:9" s="83" customFormat="1" ht="15">
      <c r="A128" s="82"/>
      <c r="B128" s="82"/>
      <c r="C128" s="82"/>
      <c r="D128" s="82"/>
      <c r="I128" s="84"/>
    </row>
    <row r="129" spans="1:9" s="83" customFormat="1" ht="15">
      <c r="A129" s="82"/>
      <c r="B129" s="82"/>
      <c r="C129" s="82"/>
      <c r="D129" s="82"/>
      <c r="I129" s="84"/>
    </row>
    <row r="130" spans="1:9" s="83" customFormat="1" ht="15">
      <c r="A130" s="82"/>
      <c r="B130" s="82"/>
      <c r="C130" s="82"/>
      <c r="D130" s="82"/>
      <c r="I130" s="84"/>
    </row>
    <row r="131" spans="1:9" s="83" customFormat="1" ht="15">
      <c r="A131" s="82"/>
      <c r="B131" s="82"/>
      <c r="C131" s="82"/>
      <c r="D131" s="82"/>
      <c r="I131" s="84"/>
    </row>
    <row r="132" spans="1:9" s="83" customFormat="1" ht="15">
      <c r="A132" s="82"/>
      <c r="B132" s="82"/>
      <c r="C132" s="82"/>
      <c r="D132" s="82"/>
      <c r="I132" s="84"/>
    </row>
    <row r="133" spans="1:9" s="83" customFormat="1" ht="15">
      <c r="A133" s="82"/>
      <c r="B133" s="82"/>
      <c r="C133" s="82"/>
      <c r="D133" s="82"/>
      <c r="I133" s="84"/>
    </row>
    <row r="134" spans="1:9" s="83" customFormat="1" ht="15">
      <c r="A134" s="82"/>
      <c r="B134" s="82"/>
      <c r="C134" s="82"/>
      <c r="D134" s="82"/>
      <c r="I134" s="84"/>
    </row>
    <row r="135" spans="1:9" s="83" customFormat="1" ht="15">
      <c r="A135" s="82"/>
      <c r="B135" s="82"/>
      <c r="C135" s="82"/>
      <c r="D135" s="82"/>
      <c r="I135" s="84"/>
    </row>
    <row r="136" spans="1:9" s="83" customFormat="1" ht="15">
      <c r="A136" s="82"/>
      <c r="B136" s="82"/>
      <c r="C136" s="82"/>
      <c r="D136" s="82"/>
      <c r="I136" s="84"/>
    </row>
    <row r="137" spans="1:9" s="83" customFormat="1" ht="15">
      <c r="A137" s="82"/>
      <c r="B137" s="82"/>
      <c r="C137" s="82"/>
      <c r="D137" s="82"/>
      <c r="I137" s="84"/>
    </row>
    <row r="138" spans="1:9" s="83" customFormat="1" ht="15">
      <c r="A138" s="82"/>
      <c r="B138" s="82"/>
      <c r="C138" s="82"/>
      <c r="D138" s="82"/>
      <c r="I138" s="84"/>
    </row>
    <row r="139" spans="1:9" s="83" customFormat="1" ht="15">
      <c r="A139" s="82"/>
      <c r="B139" s="82"/>
      <c r="C139" s="82"/>
      <c r="D139" s="82"/>
      <c r="I139" s="84"/>
    </row>
    <row r="140" spans="1:9" s="83" customFormat="1" ht="15">
      <c r="A140" s="82"/>
      <c r="B140" s="82"/>
      <c r="C140" s="82"/>
      <c r="D140" s="82"/>
      <c r="I140" s="84"/>
    </row>
    <row r="141" spans="1:9" s="83" customFormat="1" ht="15">
      <c r="A141" s="82"/>
      <c r="B141" s="82"/>
      <c r="C141" s="82"/>
      <c r="D141" s="82"/>
      <c r="I141" s="84"/>
    </row>
    <row r="142" spans="1:9" s="83" customFormat="1" ht="15">
      <c r="A142" s="82"/>
      <c r="B142" s="82"/>
      <c r="C142" s="82"/>
      <c r="D142" s="82"/>
      <c r="I142" s="84"/>
    </row>
    <row r="143" spans="1:9" s="83" customFormat="1" ht="15">
      <c r="A143" s="82"/>
      <c r="B143" s="82"/>
      <c r="C143" s="82"/>
      <c r="D143" s="82"/>
      <c r="I143" s="84"/>
    </row>
    <row r="144" spans="1:9" s="83" customFormat="1" ht="15">
      <c r="A144" s="82"/>
      <c r="B144" s="82"/>
      <c r="C144" s="82"/>
      <c r="D144" s="82"/>
      <c r="I144" s="84"/>
    </row>
    <row r="145" spans="1:4" s="84" customFormat="1" ht="15">
      <c r="A145" s="85"/>
      <c r="B145" s="85"/>
      <c r="C145" s="85"/>
      <c r="D145" s="85"/>
    </row>
    <row r="146" spans="1:4" s="84" customFormat="1" ht="15">
      <c r="A146" s="85"/>
      <c r="B146" s="85"/>
      <c r="C146" s="85"/>
      <c r="D146" s="85"/>
    </row>
    <row r="147" spans="1:4" s="84" customFormat="1" ht="15">
      <c r="A147" s="85"/>
      <c r="B147" s="85"/>
      <c r="C147" s="85"/>
      <c r="D147" s="85"/>
    </row>
    <row r="148" spans="1:4" s="84" customFormat="1" ht="15">
      <c r="A148" s="85"/>
      <c r="B148" s="85"/>
      <c r="C148" s="85"/>
      <c r="D148" s="85"/>
    </row>
    <row r="149" spans="1:6" s="84" customFormat="1" ht="15">
      <c r="A149" s="85"/>
      <c r="B149" s="383"/>
      <c r="C149" s="383"/>
      <c r="D149" s="383"/>
      <c r="E149" s="383"/>
      <c r="F149" s="383"/>
    </row>
    <row r="150" spans="1:4" s="84" customFormat="1" ht="15.75">
      <c r="A150" s="86"/>
      <c r="B150" s="85"/>
      <c r="C150" s="85"/>
      <c r="D150" s="85"/>
    </row>
    <row r="151" spans="1:6" s="84" customFormat="1" ht="15">
      <c r="A151" s="85"/>
      <c r="B151" s="383"/>
      <c r="C151" s="383"/>
      <c r="D151" s="383"/>
      <c r="E151" s="383"/>
      <c r="F151" s="383"/>
    </row>
    <row r="152" spans="1:4" s="84" customFormat="1" ht="15">
      <c r="A152" s="85"/>
      <c r="B152" s="85"/>
      <c r="C152" s="85"/>
      <c r="D152" s="85"/>
    </row>
    <row r="153" spans="1:4" s="84" customFormat="1" ht="15">
      <c r="A153" s="85"/>
      <c r="B153" s="85"/>
      <c r="C153" s="85"/>
      <c r="D153" s="85"/>
    </row>
    <row r="154" spans="1:4" s="84" customFormat="1" ht="15">
      <c r="A154" s="85"/>
      <c r="B154" s="85"/>
      <c r="C154" s="85"/>
      <c r="D154" s="85"/>
    </row>
    <row r="155" spans="1:4" s="84" customFormat="1" ht="15">
      <c r="A155" s="85"/>
      <c r="B155" s="85"/>
      <c r="C155" s="85"/>
      <c r="D155" s="85"/>
    </row>
    <row r="156" spans="1:4" s="84" customFormat="1" ht="15">
      <c r="A156" s="85"/>
      <c r="B156" s="85"/>
      <c r="C156" s="85"/>
      <c r="D156" s="85"/>
    </row>
    <row r="157" spans="1:4" s="84" customFormat="1" ht="15">
      <c r="A157" s="85"/>
      <c r="B157" s="85"/>
      <c r="C157" s="85"/>
      <c r="D157" s="85"/>
    </row>
    <row r="158" spans="1:4" s="84" customFormat="1" ht="15">
      <c r="A158" s="85"/>
      <c r="B158" s="85"/>
      <c r="C158" s="85"/>
      <c r="D158" s="85"/>
    </row>
    <row r="159" spans="1:4" s="84" customFormat="1" ht="18" customHeight="1">
      <c r="A159" s="85"/>
      <c r="B159" s="85"/>
      <c r="C159" s="85"/>
      <c r="D159" s="85"/>
    </row>
    <row r="160" spans="1:4" s="84" customFormat="1" ht="15">
      <c r="A160" s="85"/>
      <c r="B160" s="85"/>
      <c r="C160" s="85"/>
      <c r="D160" s="85"/>
    </row>
    <row r="161" spans="1:4" s="84" customFormat="1" ht="15">
      <c r="A161" s="85"/>
      <c r="B161" s="85"/>
      <c r="C161" s="85"/>
      <c r="D161" s="85"/>
    </row>
    <row r="162" spans="1:4" s="84" customFormat="1" ht="15">
      <c r="A162" s="85"/>
      <c r="B162" s="85"/>
      <c r="C162" s="85"/>
      <c r="D162" s="85"/>
    </row>
    <row r="163" spans="1:4" s="84" customFormat="1" ht="15">
      <c r="A163" s="85"/>
      <c r="B163" s="85"/>
      <c r="C163" s="85"/>
      <c r="D163" s="85"/>
    </row>
    <row r="164" spans="1:4" s="84" customFormat="1" ht="15">
      <c r="A164" s="85"/>
      <c r="B164" s="85"/>
      <c r="C164" s="85"/>
      <c r="D164" s="85"/>
    </row>
    <row r="165" spans="1:4" s="84" customFormat="1" ht="15">
      <c r="A165" s="85"/>
      <c r="B165" s="85"/>
      <c r="C165" s="85"/>
      <c r="D165" s="85"/>
    </row>
    <row r="166" spans="1:4" s="84" customFormat="1" ht="15">
      <c r="A166" s="85"/>
      <c r="B166" s="85"/>
      <c r="C166" s="85"/>
      <c r="D166" s="85"/>
    </row>
    <row r="167" spans="1:4" s="84" customFormat="1" ht="15">
      <c r="A167" s="85"/>
      <c r="B167" s="85"/>
      <c r="C167" s="85"/>
      <c r="D167" s="85"/>
    </row>
    <row r="168" spans="1:4" s="84" customFormat="1" ht="15">
      <c r="A168" s="85"/>
      <c r="B168" s="85"/>
      <c r="C168" s="85"/>
      <c r="D168" s="85"/>
    </row>
    <row r="169" spans="1:4" s="84" customFormat="1" ht="15">
      <c r="A169" s="85"/>
      <c r="B169" s="85"/>
      <c r="C169" s="85"/>
      <c r="D169" s="85"/>
    </row>
    <row r="170" spans="1:4" s="84" customFormat="1" ht="15">
      <c r="A170" s="85"/>
      <c r="B170" s="85"/>
      <c r="C170" s="85"/>
      <c r="D170" s="85"/>
    </row>
    <row r="171" spans="1:4" s="84" customFormat="1" ht="15">
      <c r="A171" s="85"/>
      <c r="B171" s="85"/>
      <c r="C171" s="85"/>
      <c r="D171" s="85"/>
    </row>
    <row r="172" spans="1:4" s="84" customFormat="1" ht="15">
      <c r="A172" s="85"/>
      <c r="B172" s="85"/>
      <c r="C172" s="85"/>
      <c r="D172" s="85"/>
    </row>
    <row r="173" spans="1:4" s="84" customFormat="1" ht="15">
      <c r="A173" s="85"/>
      <c r="B173" s="85"/>
      <c r="C173" s="85"/>
      <c r="D173" s="85"/>
    </row>
    <row r="174" spans="1:4" s="84" customFormat="1" ht="15">
      <c r="A174" s="85"/>
      <c r="B174" s="85"/>
      <c r="C174" s="85"/>
      <c r="D174" s="85"/>
    </row>
    <row r="175" spans="1:4" s="84" customFormat="1" ht="15">
      <c r="A175" s="85"/>
      <c r="B175" s="85"/>
      <c r="C175" s="85"/>
      <c r="D175" s="85"/>
    </row>
    <row r="176" spans="1:4" s="84" customFormat="1" ht="15">
      <c r="A176" s="85"/>
      <c r="B176" s="85"/>
      <c r="C176" s="85"/>
      <c r="D176" s="85"/>
    </row>
    <row r="177" spans="1:4" s="84" customFormat="1" ht="15">
      <c r="A177" s="85"/>
      <c r="B177" s="85"/>
      <c r="C177" s="85"/>
      <c r="D177" s="85"/>
    </row>
    <row r="178" spans="1:4" s="84" customFormat="1" ht="15">
      <c r="A178" s="85"/>
      <c r="B178" s="85"/>
      <c r="C178" s="85"/>
      <c r="D178" s="85"/>
    </row>
    <row r="179" spans="1:4" s="84" customFormat="1" ht="15">
      <c r="A179" s="85"/>
      <c r="B179" s="85"/>
      <c r="C179" s="85"/>
      <c r="D179" s="85"/>
    </row>
    <row r="180" spans="1:4" s="84" customFormat="1" ht="15">
      <c r="A180" s="85"/>
      <c r="B180" s="85"/>
      <c r="C180" s="85"/>
      <c r="D180" s="85"/>
    </row>
    <row r="181" spans="1:4" s="84" customFormat="1" ht="15">
      <c r="A181" s="85"/>
      <c r="B181" s="85"/>
      <c r="C181" s="85"/>
      <c r="D181" s="85"/>
    </row>
    <row r="182" spans="1:4" s="84" customFormat="1" ht="15">
      <c r="A182" s="85"/>
      <c r="B182" s="85"/>
      <c r="C182" s="85"/>
      <c r="D182" s="85"/>
    </row>
    <row r="183" spans="1:4" s="84" customFormat="1" ht="15">
      <c r="A183" s="85"/>
      <c r="B183" s="85"/>
      <c r="C183" s="85"/>
      <c r="D183" s="85"/>
    </row>
    <row r="184" spans="1:4" s="84" customFormat="1" ht="15">
      <c r="A184" s="85"/>
      <c r="B184" s="85"/>
      <c r="C184" s="85"/>
      <c r="D184" s="85"/>
    </row>
    <row r="185" spans="1:4" s="84" customFormat="1" ht="15">
      <c r="A185" s="85"/>
      <c r="B185" s="85"/>
      <c r="C185" s="85"/>
      <c r="D185" s="85"/>
    </row>
    <row r="186" spans="1:4" s="84" customFormat="1" ht="15">
      <c r="A186" s="85"/>
      <c r="B186" s="85"/>
      <c r="C186" s="85"/>
      <c r="D186" s="85"/>
    </row>
    <row r="187" spans="1:4" s="84" customFormat="1" ht="15">
      <c r="A187" s="85"/>
      <c r="B187" s="85"/>
      <c r="C187" s="85"/>
      <c r="D187" s="85"/>
    </row>
    <row r="188" spans="1:4" s="84" customFormat="1" ht="15">
      <c r="A188" s="85"/>
      <c r="B188" s="85"/>
      <c r="C188" s="85"/>
      <c r="D188" s="85"/>
    </row>
    <row r="189" spans="1:4" s="84" customFormat="1" ht="15">
      <c r="A189" s="85"/>
      <c r="B189" s="85"/>
      <c r="C189" s="85"/>
      <c r="D189" s="85"/>
    </row>
    <row r="190" spans="1:4" s="84" customFormat="1" ht="15">
      <c r="A190" s="85"/>
      <c r="B190" s="85"/>
      <c r="C190" s="85"/>
      <c r="D190" s="85"/>
    </row>
    <row r="191" spans="1:4" s="84" customFormat="1" ht="15">
      <c r="A191" s="85"/>
      <c r="B191" s="85"/>
      <c r="C191" s="85"/>
      <c r="D191" s="85"/>
    </row>
    <row r="192" spans="1:4" s="56" customFormat="1" ht="15">
      <c r="A192" s="87"/>
      <c r="B192" s="87"/>
      <c r="C192" s="87"/>
      <c r="D192" s="87"/>
    </row>
    <row r="193" spans="1:4" s="56" customFormat="1" ht="15">
      <c r="A193" s="87"/>
      <c r="B193" s="87"/>
      <c r="C193" s="87"/>
      <c r="D193" s="87"/>
    </row>
    <row r="194" spans="1:4" s="56" customFormat="1" ht="15">
      <c r="A194" s="87"/>
      <c r="B194" s="87"/>
      <c r="C194" s="87"/>
      <c r="D194" s="87"/>
    </row>
    <row r="195" spans="1:4" s="56" customFormat="1" ht="15">
      <c r="A195" s="87"/>
      <c r="B195" s="87"/>
      <c r="C195" s="87"/>
      <c r="D195" s="87"/>
    </row>
    <row r="196" spans="1:4" s="56" customFormat="1" ht="15">
      <c r="A196" s="87"/>
      <c r="B196" s="87"/>
      <c r="C196" s="87"/>
      <c r="D196" s="87"/>
    </row>
    <row r="197" spans="1:4" s="56" customFormat="1" ht="15">
      <c r="A197" s="87"/>
      <c r="B197" s="87"/>
      <c r="C197" s="87"/>
      <c r="D197" s="87"/>
    </row>
    <row r="198" spans="1:4" s="56" customFormat="1" ht="15">
      <c r="A198" s="87"/>
      <c r="B198" s="87"/>
      <c r="C198" s="87"/>
      <c r="D198" s="87"/>
    </row>
    <row r="199" spans="1:4" s="56" customFormat="1" ht="15">
      <c r="A199" s="87"/>
      <c r="B199" s="87"/>
      <c r="C199" s="87"/>
      <c r="D199" s="87"/>
    </row>
    <row r="200" spans="1:4" s="56" customFormat="1" ht="15">
      <c r="A200" s="87"/>
      <c r="B200" s="87"/>
      <c r="C200" s="87"/>
      <c r="D200" s="87"/>
    </row>
    <row r="201" spans="1:4" s="56" customFormat="1" ht="15">
      <c r="A201" s="87"/>
      <c r="B201" s="87"/>
      <c r="C201" s="87"/>
      <c r="D201" s="87"/>
    </row>
    <row r="202" spans="1:4" s="56" customFormat="1" ht="15">
      <c r="A202" s="87"/>
      <c r="B202" s="87"/>
      <c r="C202" s="87"/>
      <c r="D202" s="87"/>
    </row>
    <row r="203" spans="1:4" s="56" customFormat="1" ht="15">
      <c r="A203" s="87"/>
      <c r="B203" s="87"/>
      <c r="C203" s="87"/>
      <c r="D203" s="87"/>
    </row>
    <row r="204" spans="1:4" s="56" customFormat="1" ht="15">
      <c r="A204" s="87"/>
      <c r="B204" s="87"/>
      <c r="C204" s="87"/>
      <c r="D204" s="87"/>
    </row>
    <row r="205" spans="1:4" s="56" customFormat="1" ht="15">
      <c r="A205" s="87"/>
      <c r="B205" s="87"/>
      <c r="C205" s="87"/>
      <c r="D205" s="87"/>
    </row>
    <row r="206" spans="1:4" s="56" customFormat="1" ht="15">
      <c r="A206" s="87"/>
      <c r="B206" s="87"/>
      <c r="C206" s="87"/>
      <c r="D206" s="87"/>
    </row>
    <row r="207" spans="1:4" s="56" customFormat="1" ht="15">
      <c r="A207" s="87"/>
      <c r="B207" s="87"/>
      <c r="C207" s="87"/>
      <c r="D207" s="87"/>
    </row>
    <row r="208" spans="1:4" s="56" customFormat="1" ht="15">
      <c r="A208" s="87"/>
      <c r="B208" s="87"/>
      <c r="C208" s="87"/>
      <c r="D208" s="87"/>
    </row>
    <row r="209" spans="1:4" s="56" customFormat="1" ht="15">
      <c r="A209" s="87"/>
      <c r="B209" s="87"/>
      <c r="C209" s="87"/>
      <c r="D209" s="87"/>
    </row>
    <row r="210" spans="1:4" s="56" customFormat="1" ht="15">
      <c r="A210" s="87"/>
      <c r="B210" s="87"/>
      <c r="C210" s="87"/>
      <c r="D210" s="87"/>
    </row>
    <row r="211" spans="1:4" s="56" customFormat="1" ht="15">
      <c r="A211" s="87"/>
      <c r="B211" s="87"/>
      <c r="C211" s="87"/>
      <c r="D211" s="87"/>
    </row>
    <row r="212" spans="1:4" s="56" customFormat="1" ht="15">
      <c r="A212" s="87"/>
      <c r="B212" s="87"/>
      <c r="C212" s="87"/>
      <c r="D212" s="87"/>
    </row>
    <row r="213" spans="1:4" s="56" customFormat="1" ht="15">
      <c r="A213" s="87"/>
      <c r="B213" s="87"/>
      <c r="C213" s="87"/>
      <c r="D213" s="87"/>
    </row>
    <row r="214" spans="1:4" s="56" customFormat="1" ht="15">
      <c r="A214" s="87"/>
      <c r="B214" s="87"/>
      <c r="C214" s="87"/>
      <c r="D214" s="87"/>
    </row>
    <row r="215" spans="1:4" s="56" customFormat="1" ht="15">
      <c r="A215" s="87"/>
      <c r="B215" s="87"/>
      <c r="C215" s="87"/>
      <c r="D215" s="87"/>
    </row>
    <row r="216" spans="1:4" s="56" customFormat="1" ht="15">
      <c r="A216" s="87"/>
      <c r="B216" s="87"/>
      <c r="C216" s="87"/>
      <c r="D216" s="87"/>
    </row>
    <row r="217" spans="1:4" s="56" customFormat="1" ht="15">
      <c r="A217" s="87"/>
      <c r="B217" s="87"/>
      <c r="C217" s="87"/>
      <c r="D217" s="87"/>
    </row>
    <row r="218" spans="1:4" s="56" customFormat="1" ht="15">
      <c r="A218" s="87"/>
      <c r="B218" s="87"/>
      <c r="C218" s="87"/>
      <c r="D218" s="87"/>
    </row>
    <row r="219" spans="1:4" s="56" customFormat="1" ht="15">
      <c r="A219" s="87"/>
      <c r="B219" s="87"/>
      <c r="C219" s="87"/>
      <c r="D219" s="87"/>
    </row>
    <row r="220" spans="1:4" s="56" customFormat="1" ht="15">
      <c r="A220" s="87"/>
      <c r="B220" s="87"/>
      <c r="C220" s="87"/>
      <c r="D220" s="87"/>
    </row>
    <row r="221" spans="1:4" s="56" customFormat="1" ht="15">
      <c r="A221" s="87"/>
      <c r="B221" s="87"/>
      <c r="C221" s="87"/>
      <c r="D221" s="87"/>
    </row>
    <row r="222" spans="1:4" s="56" customFormat="1" ht="15">
      <c r="A222" s="87"/>
      <c r="B222" s="87"/>
      <c r="C222" s="87"/>
      <c r="D222" s="87"/>
    </row>
    <row r="223" spans="1:4" s="56" customFormat="1" ht="15">
      <c r="A223" s="87"/>
      <c r="B223" s="87"/>
      <c r="C223" s="87"/>
      <c r="D223" s="87"/>
    </row>
    <row r="224" spans="1:4" s="56" customFormat="1" ht="15">
      <c r="A224" s="87"/>
      <c r="B224" s="87"/>
      <c r="C224" s="87"/>
      <c r="D224" s="87"/>
    </row>
    <row r="225" spans="1:4" s="56" customFormat="1" ht="15">
      <c r="A225" s="87"/>
      <c r="B225" s="87"/>
      <c r="C225" s="87"/>
      <c r="D225" s="87"/>
    </row>
    <row r="226" spans="1:4" s="56" customFormat="1" ht="15">
      <c r="A226" s="87"/>
      <c r="B226" s="87"/>
      <c r="C226" s="87"/>
      <c r="D226" s="87"/>
    </row>
    <row r="227" spans="1:4" s="56" customFormat="1" ht="15">
      <c r="A227" s="87"/>
      <c r="B227" s="87"/>
      <c r="C227" s="87"/>
      <c r="D227" s="87"/>
    </row>
    <row r="228" spans="1:4" s="56" customFormat="1" ht="0.75" customHeight="1">
      <c r="A228" s="87"/>
      <c r="B228" s="87"/>
      <c r="C228" s="87"/>
      <c r="D228" s="87"/>
    </row>
    <row r="229" spans="1:4" s="56" customFormat="1" ht="15">
      <c r="A229" s="87"/>
      <c r="B229" s="87"/>
      <c r="C229" s="87"/>
      <c r="D229" s="87"/>
    </row>
    <row r="230" spans="1:4" s="56" customFormat="1" ht="15">
      <c r="A230" s="87"/>
      <c r="B230" s="87"/>
      <c r="C230" s="87"/>
      <c r="D230" s="87"/>
    </row>
    <row r="231" spans="1:4" s="56" customFormat="1" ht="15">
      <c r="A231" s="87"/>
      <c r="B231" s="87"/>
      <c r="C231" s="87"/>
      <c r="D231" s="87"/>
    </row>
    <row r="232" spans="1:4" s="56" customFormat="1" ht="15">
      <c r="A232" s="87"/>
      <c r="B232" s="87"/>
      <c r="C232" s="87"/>
      <c r="D232" s="87"/>
    </row>
    <row r="233" spans="1:4" s="56" customFormat="1" ht="15">
      <c r="A233" s="87"/>
      <c r="B233" s="87"/>
      <c r="C233" s="87"/>
      <c r="D233" s="87"/>
    </row>
    <row r="234" spans="1:4" s="56" customFormat="1" ht="15">
      <c r="A234" s="87"/>
      <c r="B234" s="87"/>
      <c r="C234" s="87"/>
      <c r="D234" s="87"/>
    </row>
    <row r="235" spans="1:4" s="56" customFormat="1" ht="15">
      <c r="A235" s="87"/>
      <c r="B235" s="87"/>
      <c r="C235" s="87"/>
      <c r="D235" s="87"/>
    </row>
    <row r="236" spans="1:4" s="56" customFormat="1" ht="15">
      <c r="A236" s="87"/>
      <c r="B236" s="87"/>
      <c r="C236" s="87"/>
      <c r="D236" s="87"/>
    </row>
    <row r="237" spans="1:4" s="56" customFormat="1" ht="15">
      <c r="A237" s="87"/>
      <c r="B237" s="87"/>
      <c r="C237" s="87"/>
      <c r="D237" s="87"/>
    </row>
    <row r="238" spans="1:4" s="56" customFormat="1" ht="15">
      <c r="A238" s="87"/>
      <c r="B238" s="87"/>
      <c r="C238" s="87"/>
      <c r="D238" s="87"/>
    </row>
    <row r="239" spans="1:4" s="56" customFormat="1" ht="15">
      <c r="A239" s="87"/>
      <c r="B239" s="87"/>
      <c r="C239" s="87"/>
      <c r="D239" s="87"/>
    </row>
    <row r="240" spans="1:4" s="56" customFormat="1" ht="15">
      <c r="A240" s="87"/>
      <c r="B240" s="87"/>
      <c r="C240" s="87"/>
      <c r="D240" s="87"/>
    </row>
    <row r="241" spans="1:4" s="56" customFormat="1" ht="15">
      <c r="A241" s="87"/>
      <c r="B241" s="87"/>
      <c r="C241" s="87"/>
      <c r="D241" s="87"/>
    </row>
    <row r="242" spans="1:4" s="56" customFormat="1" ht="15">
      <c r="A242" s="87"/>
      <c r="B242" s="87"/>
      <c r="C242" s="87"/>
      <c r="D242" s="87"/>
    </row>
    <row r="243" spans="1:4" s="56" customFormat="1" ht="15">
      <c r="A243" s="87"/>
      <c r="B243" s="87"/>
      <c r="C243" s="87"/>
      <c r="D243" s="87"/>
    </row>
    <row r="244" spans="1:4" s="56" customFormat="1" ht="15">
      <c r="A244" s="87"/>
      <c r="B244" s="87"/>
      <c r="C244" s="87"/>
      <c r="D244" s="87"/>
    </row>
    <row r="245" spans="1:4" s="56" customFormat="1" ht="15">
      <c r="A245" s="87"/>
      <c r="B245" s="87"/>
      <c r="C245" s="87"/>
      <c r="D245" s="87"/>
    </row>
    <row r="246" spans="1:4" s="56" customFormat="1" ht="15">
      <c r="A246" s="87"/>
      <c r="B246" s="87"/>
      <c r="C246" s="87"/>
      <c r="D246" s="87"/>
    </row>
    <row r="247" spans="1:4" s="56" customFormat="1" ht="15">
      <c r="A247" s="87"/>
      <c r="B247" s="87"/>
      <c r="C247" s="87"/>
      <c r="D247" s="87"/>
    </row>
    <row r="248" spans="1:4" s="56" customFormat="1" ht="15">
      <c r="A248" s="87"/>
      <c r="B248" s="87"/>
      <c r="C248" s="87"/>
      <c r="D248" s="87"/>
    </row>
    <row r="249" spans="1:4" s="56" customFormat="1" ht="15">
      <c r="A249" s="87"/>
      <c r="B249" s="87"/>
      <c r="C249" s="87"/>
      <c r="D249" s="87"/>
    </row>
    <row r="250" spans="1:4" s="56" customFormat="1" ht="15">
      <c r="A250" s="87"/>
      <c r="B250" s="87"/>
      <c r="C250" s="87"/>
      <c r="D250" s="87"/>
    </row>
    <row r="251" spans="1:4" s="56" customFormat="1" ht="15">
      <c r="A251" s="87"/>
      <c r="B251" s="87"/>
      <c r="C251" s="87"/>
      <c r="D251" s="87"/>
    </row>
    <row r="252" spans="1:4" s="56" customFormat="1" ht="15">
      <c r="A252" s="87"/>
      <c r="B252" s="87"/>
      <c r="C252" s="87"/>
      <c r="D252" s="87"/>
    </row>
    <row r="253" spans="1:4" s="56" customFormat="1" ht="15">
      <c r="A253" s="87"/>
      <c r="B253" s="87"/>
      <c r="C253" s="87"/>
      <c r="D253" s="87"/>
    </row>
    <row r="254" spans="1:4" s="56" customFormat="1" ht="15">
      <c r="A254" s="87"/>
      <c r="B254" s="87"/>
      <c r="C254" s="87"/>
      <c r="D254" s="87"/>
    </row>
    <row r="255" spans="1:4" s="56" customFormat="1" ht="15">
      <c r="A255" s="87"/>
      <c r="B255" s="87"/>
      <c r="C255" s="87"/>
      <c r="D255" s="87"/>
    </row>
    <row r="256" spans="1:4" s="56" customFormat="1" ht="15">
      <c r="A256" s="87"/>
      <c r="B256" s="87"/>
      <c r="C256" s="87"/>
      <c r="D256" s="87"/>
    </row>
    <row r="257" spans="1:4" s="56" customFormat="1" ht="15">
      <c r="A257" s="87"/>
      <c r="B257" s="87"/>
      <c r="C257" s="87"/>
      <c r="D257" s="87"/>
    </row>
    <row r="258" spans="1:4" s="56" customFormat="1" ht="15">
      <c r="A258" s="87"/>
      <c r="B258" s="87"/>
      <c r="C258" s="87"/>
      <c r="D258" s="87"/>
    </row>
    <row r="259" spans="1:4" s="56" customFormat="1" ht="15">
      <c r="A259" s="87"/>
      <c r="B259" s="87"/>
      <c r="C259" s="87"/>
      <c r="D259" s="87"/>
    </row>
    <row r="260" spans="1:4" s="56" customFormat="1" ht="15">
      <c r="A260" s="87"/>
      <c r="B260" s="87"/>
      <c r="C260" s="87"/>
      <c r="D260" s="87"/>
    </row>
    <row r="261" spans="1:4" s="56" customFormat="1" ht="15">
      <c r="A261" s="87"/>
      <c r="B261" s="87"/>
      <c r="C261" s="87"/>
      <c r="D261" s="87"/>
    </row>
    <row r="262" spans="1:4" s="56" customFormat="1" ht="15">
      <c r="A262" s="87"/>
      <c r="B262" s="87"/>
      <c r="C262" s="87"/>
      <c r="D262" s="87"/>
    </row>
    <row r="263" spans="1:4" s="56" customFormat="1" ht="15">
      <c r="A263" s="87"/>
      <c r="B263" s="87"/>
      <c r="C263" s="87"/>
      <c r="D263" s="87"/>
    </row>
    <row r="264" spans="1:4" s="56" customFormat="1" ht="15">
      <c r="A264" s="87"/>
      <c r="B264" s="87"/>
      <c r="C264" s="87"/>
      <c r="D264" s="87"/>
    </row>
    <row r="265" spans="1:4" s="56" customFormat="1" ht="15">
      <c r="A265" s="87"/>
      <c r="B265" s="87"/>
      <c r="C265" s="87"/>
      <c r="D265" s="87"/>
    </row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  <row r="376" s="56" customFormat="1" ht="15"/>
    <row r="377" s="56" customFormat="1" ht="15"/>
    <row r="378" s="56" customFormat="1" ht="15"/>
    <row r="379" s="56" customFormat="1" ht="15"/>
    <row r="380" s="56" customFormat="1" ht="15"/>
    <row r="381" s="56" customFormat="1" ht="15"/>
    <row r="382" s="56" customFormat="1" ht="15"/>
    <row r="383" s="56" customFormat="1" ht="15"/>
    <row r="384" s="56" customFormat="1" ht="15"/>
    <row r="385" s="56" customFormat="1" ht="15"/>
    <row r="386" s="56" customFormat="1" ht="15"/>
    <row r="387" s="56" customFormat="1" ht="15"/>
    <row r="388" s="56" customFormat="1" ht="15"/>
    <row r="389" s="56" customFormat="1" ht="15"/>
    <row r="390" s="56" customFormat="1" ht="15"/>
  </sheetData>
  <sheetProtection/>
  <mergeCells count="8">
    <mergeCell ref="A4:A5"/>
    <mergeCell ref="B4:B5"/>
    <mergeCell ref="E4:H4"/>
    <mergeCell ref="I4:K4"/>
    <mergeCell ref="B149:F149"/>
    <mergeCell ref="B151:F151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79" sqref="R79"/>
    </sheetView>
  </sheetViews>
  <sheetFormatPr defaultColWidth="9.00390625" defaultRowHeight="12.75"/>
  <cols>
    <col min="1" max="1" width="36.25390625" style="9" customWidth="1"/>
    <col min="2" max="2" width="39.625" style="9" hidden="1" customWidth="1"/>
    <col min="3" max="3" width="31.375" style="9" hidden="1" customWidth="1"/>
    <col min="4" max="4" width="14.875" style="9" customWidth="1"/>
    <col min="5" max="5" width="12.00390625" style="9" customWidth="1"/>
    <col min="6" max="6" width="11.75390625" style="9" customWidth="1"/>
    <col min="7" max="7" width="11.25390625" style="9" customWidth="1"/>
    <col min="8" max="8" width="12.00390625" style="9" customWidth="1"/>
    <col min="9" max="9" width="10.625" style="10" customWidth="1"/>
    <col min="10" max="10" width="12.125" style="9" customWidth="1"/>
    <col min="11" max="11" width="11.25390625" style="9" customWidth="1"/>
    <col min="12" max="12" width="10.625" style="9" customWidth="1"/>
    <col min="13" max="13" width="11.00390625" style="9" customWidth="1"/>
    <col min="14" max="14" width="12.00390625" style="9" customWidth="1"/>
    <col min="15" max="16384" width="9.125" style="9" customWidth="1"/>
  </cols>
  <sheetData>
    <row r="1" spans="1:14" ht="18.75" customHeight="1">
      <c r="A1" s="11" t="s">
        <v>107</v>
      </c>
      <c r="B1" s="3"/>
      <c r="C1" s="3"/>
      <c r="D1" s="3"/>
      <c r="E1" s="12"/>
      <c r="F1" s="12"/>
      <c r="G1" s="12"/>
      <c r="H1" s="12"/>
      <c r="I1" s="12"/>
      <c r="J1" s="12"/>
      <c r="K1" s="12"/>
      <c r="L1" s="13"/>
      <c r="M1" s="13"/>
      <c r="N1" s="13"/>
    </row>
    <row r="2" spans="1:14" ht="21.75" customHeight="1">
      <c r="A2" s="11" t="str">
        <f>зерноск!A2</f>
        <v>по состоянию на 27 октября 2017 года</v>
      </c>
      <c r="B2" s="3"/>
      <c r="C2" s="3"/>
      <c r="D2" s="3"/>
      <c r="E2" s="12"/>
      <c r="F2" s="12"/>
      <c r="G2" s="12"/>
      <c r="H2" s="12"/>
      <c r="I2" s="12"/>
      <c r="J2" s="12"/>
      <c r="K2" s="12"/>
      <c r="L2" s="13"/>
      <c r="M2" s="13"/>
      <c r="N2" s="13"/>
    </row>
    <row r="3" spans="1:14" ht="5.25" customHeight="1" hidden="1">
      <c r="A3" s="11"/>
      <c r="B3" s="3"/>
      <c r="C3" s="3"/>
      <c r="D3" s="3"/>
      <c r="E3" s="12"/>
      <c r="F3" s="12"/>
      <c r="G3" s="12"/>
      <c r="H3" s="12"/>
      <c r="I3" s="12"/>
      <c r="J3" s="12"/>
      <c r="K3" s="12"/>
      <c r="L3" s="13"/>
      <c r="M3" s="13"/>
      <c r="N3" s="13"/>
    </row>
    <row r="4" spans="1:14" s="10" customFormat="1" ht="37.5" customHeight="1">
      <c r="A4" s="391" t="s">
        <v>1</v>
      </c>
      <c r="B4" s="393" t="s">
        <v>137</v>
      </c>
      <c r="C4" s="387" t="s">
        <v>145</v>
      </c>
      <c r="D4" s="389" t="s">
        <v>146</v>
      </c>
      <c r="E4" s="393" t="s">
        <v>96</v>
      </c>
      <c r="F4" s="391"/>
      <c r="G4" s="394"/>
      <c r="H4" s="395"/>
      <c r="I4" s="391" t="s">
        <v>60</v>
      </c>
      <c r="J4" s="394"/>
      <c r="K4" s="394"/>
      <c r="L4" s="30"/>
      <c r="M4" s="16" t="s">
        <v>0</v>
      </c>
      <c r="N4" s="17"/>
    </row>
    <row r="5" spans="1:14" s="10" customFormat="1" ht="45" customHeight="1">
      <c r="A5" s="392"/>
      <c r="B5" s="393"/>
      <c r="C5" s="388"/>
      <c r="D5" s="390"/>
      <c r="E5" s="31" t="s">
        <v>104</v>
      </c>
      <c r="F5" s="1" t="s">
        <v>109</v>
      </c>
      <c r="G5" s="1" t="s">
        <v>105</v>
      </c>
      <c r="H5" s="29" t="s">
        <v>103</v>
      </c>
      <c r="I5" s="1" t="s">
        <v>104</v>
      </c>
      <c r="J5" s="1" t="s">
        <v>105</v>
      </c>
      <c r="K5" s="1" t="s">
        <v>103</v>
      </c>
      <c r="L5" s="31" t="s">
        <v>104</v>
      </c>
      <c r="M5" s="1" t="s">
        <v>105</v>
      </c>
      <c r="N5" s="1" t="s">
        <v>103</v>
      </c>
    </row>
    <row r="6" spans="1:14" s="14" customFormat="1" ht="15.75">
      <c r="A6" s="351" t="s">
        <v>2</v>
      </c>
      <c r="B6" s="346">
        <v>8044.813</v>
      </c>
      <c r="C6" s="343">
        <f>C7+C26+C37+C46+C54+C69+C76+C93</f>
        <v>124.22099999999999</v>
      </c>
      <c r="D6" s="315">
        <f>D7+D26+D37+D46+D54+D69+D76+D93</f>
        <v>7920.594999999998</v>
      </c>
      <c r="E6" s="179">
        <f>E7+E26+E37+E46+E54+E69+E76+E93</f>
        <v>7715.110999999999</v>
      </c>
      <c r="F6" s="303">
        <f aca="true" t="shared" si="0" ref="F6:F37">E6/D6*100</f>
        <v>97.4056999505719</v>
      </c>
      <c r="G6" s="21">
        <v>8104.506600000001</v>
      </c>
      <c r="H6" s="217">
        <f aca="true" t="shared" si="1" ref="H6:H24">E6-G6</f>
        <v>-389.39560000000165</v>
      </c>
      <c r="I6" s="222">
        <f>I7+I26+I37+I46+I54+I69+I76+I93</f>
        <v>21527.2556</v>
      </c>
      <c r="J6" s="21">
        <v>19044.305</v>
      </c>
      <c r="K6" s="32">
        <f aca="true" t="shared" si="2" ref="K6:K24">I6-J6</f>
        <v>2482.9506</v>
      </c>
      <c r="L6" s="177">
        <f aca="true" t="shared" si="3" ref="L6:L37">IF(E6&gt;0,I6/E6*10,"")</f>
        <v>27.9027166297413</v>
      </c>
      <c r="M6" s="303">
        <f aca="true" t="shared" si="4" ref="M6:M37">IF(G6&gt;0,J6/G6*10,"")</f>
        <v>23.498413833113542</v>
      </c>
      <c r="N6" s="32">
        <f>L6-M6</f>
        <v>4.404302796627757</v>
      </c>
    </row>
    <row r="7" spans="1:14" s="15" customFormat="1" ht="15.75">
      <c r="A7" s="352" t="s">
        <v>3</v>
      </c>
      <c r="B7" s="347">
        <v>1769.729</v>
      </c>
      <c r="C7" s="344">
        <f>SUM(C8:C24)</f>
        <v>26.645000000000003</v>
      </c>
      <c r="D7" s="158">
        <f>SUM(D8:D25)</f>
        <v>1743.0839999999998</v>
      </c>
      <c r="E7" s="180">
        <f>SUM(E8:E24)</f>
        <v>1726.276</v>
      </c>
      <c r="F7" s="39">
        <f t="shared" si="0"/>
        <v>99.03573207028464</v>
      </c>
      <c r="G7" s="22">
        <v>1891.2616000000003</v>
      </c>
      <c r="H7" s="218">
        <f t="shared" si="1"/>
        <v>-164.9856000000002</v>
      </c>
      <c r="I7" s="150">
        <f>SUM(I8:I24)</f>
        <v>6459.931</v>
      </c>
      <c r="J7" s="22">
        <v>5530.764000000001</v>
      </c>
      <c r="K7" s="33">
        <f t="shared" si="2"/>
        <v>929.1669999999986</v>
      </c>
      <c r="L7" s="42">
        <f t="shared" si="3"/>
        <v>37.42119452509332</v>
      </c>
      <c r="M7" s="39">
        <f t="shared" si="4"/>
        <v>29.243780976677158</v>
      </c>
      <c r="N7" s="33">
        <f>L7-M7</f>
        <v>8.177413548416162</v>
      </c>
    </row>
    <row r="8" spans="1:14" s="2" customFormat="1" ht="15">
      <c r="A8" s="353" t="s">
        <v>4</v>
      </c>
      <c r="B8" s="348">
        <v>156.303</v>
      </c>
      <c r="C8" s="262">
        <v>1.15</v>
      </c>
      <c r="D8" s="311">
        <f aca="true" t="shared" si="5" ref="D8:D25">B8-C8</f>
        <v>155.153</v>
      </c>
      <c r="E8" s="181">
        <v>153.7</v>
      </c>
      <c r="F8" s="73">
        <f t="shared" si="0"/>
        <v>99.06350505629926</v>
      </c>
      <c r="G8" s="23">
        <v>184.43660000000003</v>
      </c>
      <c r="H8" s="219">
        <f t="shared" si="1"/>
        <v>-30.73660000000004</v>
      </c>
      <c r="I8" s="151">
        <v>639.4</v>
      </c>
      <c r="J8" s="23">
        <v>702.2830000000001</v>
      </c>
      <c r="K8" s="37">
        <f t="shared" si="2"/>
        <v>-62.88300000000015</v>
      </c>
      <c r="L8" s="72">
        <f t="shared" si="3"/>
        <v>41.60052049446975</v>
      </c>
      <c r="M8" s="73">
        <f t="shared" si="4"/>
        <v>38.07720376541316</v>
      </c>
      <c r="N8" s="37">
        <f>L8-M8</f>
        <v>3.5233167290565888</v>
      </c>
    </row>
    <row r="9" spans="1:14" s="2" customFormat="1" ht="15">
      <c r="A9" s="353" t="s">
        <v>5</v>
      </c>
      <c r="B9" s="348">
        <v>20.74</v>
      </c>
      <c r="C9" s="262">
        <v>0.28</v>
      </c>
      <c r="D9" s="311">
        <f t="shared" si="5"/>
        <v>20.459999999999997</v>
      </c>
      <c r="E9" s="181">
        <v>19.44</v>
      </c>
      <c r="F9" s="73">
        <f t="shared" si="0"/>
        <v>95.01466275659826</v>
      </c>
      <c r="G9" s="23">
        <v>19.5</v>
      </c>
      <c r="H9" s="219">
        <f t="shared" si="1"/>
        <v>-0.05999999999999872</v>
      </c>
      <c r="I9" s="156">
        <v>80.847</v>
      </c>
      <c r="J9" s="27">
        <v>59.1</v>
      </c>
      <c r="K9" s="37">
        <f t="shared" si="2"/>
        <v>21.746999999999993</v>
      </c>
      <c r="L9" s="72">
        <f t="shared" si="3"/>
        <v>41.587962962962955</v>
      </c>
      <c r="M9" s="73">
        <f t="shared" si="4"/>
        <v>30.307692307692307</v>
      </c>
      <c r="N9" s="37">
        <f aca="true" t="shared" si="6" ref="N9:N36">L9-M9</f>
        <v>11.280270655270648</v>
      </c>
    </row>
    <row r="10" spans="1:14" s="2" customFormat="1" ht="15">
      <c r="A10" s="353" t="s">
        <v>6</v>
      </c>
      <c r="B10" s="348">
        <v>19.81</v>
      </c>
      <c r="C10" s="262">
        <v>1.397</v>
      </c>
      <c r="D10" s="311">
        <f t="shared" si="5"/>
        <v>18.413</v>
      </c>
      <c r="E10" s="181">
        <v>18.413</v>
      </c>
      <c r="F10" s="73">
        <f t="shared" si="0"/>
        <v>100</v>
      </c>
      <c r="G10" s="23">
        <v>19.8</v>
      </c>
      <c r="H10" s="219">
        <f t="shared" si="1"/>
        <v>-1.3870000000000005</v>
      </c>
      <c r="I10" s="156">
        <v>43.8</v>
      </c>
      <c r="J10" s="27">
        <v>40.3</v>
      </c>
      <c r="K10" s="37">
        <f t="shared" si="2"/>
        <v>3.5</v>
      </c>
      <c r="L10" s="72">
        <f t="shared" si="3"/>
        <v>23.787541410959644</v>
      </c>
      <c r="M10" s="73">
        <f t="shared" si="4"/>
        <v>20.35353535353535</v>
      </c>
      <c r="N10" s="37">
        <f t="shared" si="6"/>
        <v>3.4340060574242948</v>
      </c>
    </row>
    <row r="11" spans="1:14" s="2" customFormat="1" ht="15">
      <c r="A11" s="353" t="s">
        <v>7</v>
      </c>
      <c r="B11" s="348">
        <v>336.384</v>
      </c>
      <c r="C11" s="262">
        <v>3</v>
      </c>
      <c r="D11" s="311">
        <f t="shared" si="5"/>
        <v>333.384</v>
      </c>
      <c r="E11" s="181">
        <v>333.4</v>
      </c>
      <c r="F11" s="73">
        <f t="shared" si="0"/>
        <v>100.00479927051087</v>
      </c>
      <c r="G11" s="23">
        <v>394.8</v>
      </c>
      <c r="H11" s="219">
        <f t="shared" si="1"/>
        <v>-61.400000000000034</v>
      </c>
      <c r="I11" s="156">
        <v>1163.2</v>
      </c>
      <c r="J11" s="27">
        <v>1110.9</v>
      </c>
      <c r="K11" s="37">
        <f t="shared" si="2"/>
        <v>52.299999999999955</v>
      </c>
      <c r="L11" s="72">
        <f t="shared" si="3"/>
        <v>34.88902219556089</v>
      </c>
      <c r="M11" s="73">
        <f t="shared" si="4"/>
        <v>28.138297872340424</v>
      </c>
      <c r="N11" s="37">
        <f t="shared" si="6"/>
        <v>6.750724323220467</v>
      </c>
    </row>
    <row r="12" spans="1:14" s="2" customFormat="1" ht="15">
      <c r="A12" s="353" t="s">
        <v>8</v>
      </c>
      <c r="B12" s="348">
        <v>12.842</v>
      </c>
      <c r="C12" s="262"/>
      <c r="D12" s="311">
        <f t="shared" si="5"/>
        <v>12.842</v>
      </c>
      <c r="E12" s="181">
        <v>11.6</v>
      </c>
      <c r="F12" s="73">
        <f t="shared" si="0"/>
        <v>90.3286092508955</v>
      </c>
      <c r="G12" s="23">
        <v>13.291</v>
      </c>
      <c r="H12" s="219">
        <f t="shared" si="1"/>
        <v>-1.6910000000000007</v>
      </c>
      <c r="I12" s="156">
        <v>28.2</v>
      </c>
      <c r="J12" s="27">
        <v>23.6</v>
      </c>
      <c r="K12" s="37">
        <f t="shared" si="2"/>
        <v>4.599999999999998</v>
      </c>
      <c r="L12" s="72">
        <f t="shared" si="3"/>
        <v>24.310344827586206</v>
      </c>
      <c r="M12" s="73">
        <f t="shared" si="4"/>
        <v>17.75637649537281</v>
      </c>
      <c r="N12" s="37">
        <f t="shared" si="6"/>
        <v>6.5539683322133975</v>
      </c>
    </row>
    <row r="13" spans="1:14" s="2" customFormat="1" ht="15">
      <c r="A13" s="353" t="s">
        <v>9</v>
      </c>
      <c r="B13" s="348">
        <v>11.78</v>
      </c>
      <c r="C13" s="262">
        <v>0.3</v>
      </c>
      <c r="D13" s="311">
        <f t="shared" si="5"/>
        <v>11.479999999999999</v>
      </c>
      <c r="E13" s="181">
        <v>11.1</v>
      </c>
      <c r="F13" s="73">
        <f t="shared" si="0"/>
        <v>96.68989547038328</v>
      </c>
      <c r="G13" s="23">
        <v>11.7</v>
      </c>
      <c r="H13" s="219">
        <f t="shared" si="1"/>
        <v>-0.5999999999999996</v>
      </c>
      <c r="I13" s="156">
        <v>31.2</v>
      </c>
      <c r="J13" s="27">
        <v>18.7</v>
      </c>
      <c r="K13" s="37">
        <f t="shared" si="2"/>
        <v>12.5</v>
      </c>
      <c r="L13" s="72">
        <f t="shared" si="3"/>
        <v>28.10810810810811</v>
      </c>
      <c r="M13" s="73">
        <f t="shared" si="4"/>
        <v>15.982905982905983</v>
      </c>
      <c r="N13" s="37">
        <f t="shared" si="6"/>
        <v>12.125202125202126</v>
      </c>
    </row>
    <row r="14" spans="1:14" s="2" customFormat="1" ht="15">
      <c r="A14" s="353" t="s">
        <v>10</v>
      </c>
      <c r="B14" s="348">
        <v>6.672</v>
      </c>
      <c r="C14" s="262">
        <v>1.145</v>
      </c>
      <c r="D14" s="311">
        <f t="shared" si="5"/>
        <v>5.526999999999999</v>
      </c>
      <c r="E14" s="181">
        <v>4.4</v>
      </c>
      <c r="F14" s="73">
        <f t="shared" si="0"/>
        <v>79.60919124298898</v>
      </c>
      <c r="G14" s="23">
        <v>6.2</v>
      </c>
      <c r="H14" s="219">
        <f t="shared" si="1"/>
        <v>-1.7999999999999998</v>
      </c>
      <c r="I14" s="156">
        <v>6.8</v>
      </c>
      <c r="J14" s="27">
        <v>10.5</v>
      </c>
      <c r="K14" s="37">
        <f t="shared" si="2"/>
        <v>-3.7</v>
      </c>
      <c r="L14" s="72">
        <f t="shared" si="3"/>
        <v>15.454545454545451</v>
      </c>
      <c r="M14" s="73">
        <f t="shared" si="4"/>
        <v>16.935483870967744</v>
      </c>
      <c r="N14" s="37">
        <f t="shared" si="6"/>
        <v>-1.4809384164222923</v>
      </c>
    </row>
    <row r="15" spans="1:14" s="2" customFormat="1" ht="15">
      <c r="A15" s="353" t="s">
        <v>11</v>
      </c>
      <c r="B15" s="348">
        <v>228.791</v>
      </c>
      <c r="C15" s="262">
        <v>1.8</v>
      </c>
      <c r="D15" s="311">
        <f t="shared" si="5"/>
        <v>226.99099999999999</v>
      </c>
      <c r="E15" s="181">
        <v>227.1</v>
      </c>
      <c r="F15" s="73">
        <f t="shared" si="0"/>
        <v>100.0480195250032</v>
      </c>
      <c r="G15" s="23">
        <v>246.9</v>
      </c>
      <c r="H15" s="219">
        <f t="shared" si="1"/>
        <v>-19.80000000000001</v>
      </c>
      <c r="I15" s="156">
        <v>1028.8</v>
      </c>
      <c r="J15" s="27">
        <v>892</v>
      </c>
      <c r="K15" s="37">
        <f t="shared" si="2"/>
        <v>136.79999999999995</v>
      </c>
      <c r="L15" s="72">
        <f t="shared" si="3"/>
        <v>45.30162923822105</v>
      </c>
      <c r="M15" s="73">
        <f t="shared" si="4"/>
        <v>36.12798703928716</v>
      </c>
      <c r="N15" s="37">
        <f t="shared" si="6"/>
        <v>9.173642198933884</v>
      </c>
    </row>
    <row r="16" spans="1:14" s="2" customFormat="1" ht="15">
      <c r="A16" s="353" t="s">
        <v>12</v>
      </c>
      <c r="B16" s="348">
        <v>201.49</v>
      </c>
      <c r="C16" s="262">
        <v>8</v>
      </c>
      <c r="D16" s="311">
        <f t="shared" si="5"/>
        <v>193.49</v>
      </c>
      <c r="E16" s="181">
        <v>189.3</v>
      </c>
      <c r="F16" s="73">
        <f t="shared" si="0"/>
        <v>97.83451341154581</v>
      </c>
      <c r="G16" s="23">
        <v>217.5</v>
      </c>
      <c r="H16" s="219">
        <f t="shared" si="1"/>
        <v>-28.19999999999999</v>
      </c>
      <c r="I16" s="156">
        <v>791.8</v>
      </c>
      <c r="J16" s="27">
        <v>626.3</v>
      </c>
      <c r="K16" s="37">
        <f t="shared" si="2"/>
        <v>165.5</v>
      </c>
      <c r="L16" s="72">
        <f t="shared" si="3"/>
        <v>41.82778658214474</v>
      </c>
      <c r="M16" s="73">
        <f t="shared" si="4"/>
        <v>28.795402298850572</v>
      </c>
      <c r="N16" s="37">
        <f t="shared" si="6"/>
        <v>13.032384283294167</v>
      </c>
    </row>
    <row r="17" spans="1:14" s="2" customFormat="1" ht="15">
      <c r="A17" s="353" t="s">
        <v>92</v>
      </c>
      <c r="B17" s="348">
        <v>44.681</v>
      </c>
      <c r="C17" s="262"/>
      <c r="D17" s="311">
        <f t="shared" si="5"/>
        <v>44.681</v>
      </c>
      <c r="E17" s="181">
        <v>42.5</v>
      </c>
      <c r="F17" s="73">
        <f t="shared" si="0"/>
        <v>95.11873055661243</v>
      </c>
      <c r="G17" s="23">
        <v>42.6</v>
      </c>
      <c r="H17" s="219">
        <f t="shared" si="1"/>
        <v>-0.10000000000000142</v>
      </c>
      <c r="I17" s="156">
        <v>123.9</v>
      </c>
      <c r="J17" s="27">
        <v>102.805</v>
      </c>
      <c r="K17" s="37">
        <f t="shared" si="2"/>
        <v>21.095</v>
      </c>
      <c r="L17" s="72">
        <f t="shared" si="3"/>
        <v>29.15294117647059</v>
      </c>
      <c r="M17" s="73">
        <f t="shared" si="4"/>
        <v>24.132629107981224</v>
      </c>
      <c r="N17" s="37">
        <f t="shared" si="6"/>
        <v>5.020312068489368</v>
      </c>
    </row>
    <row r="18" spans="1:14" s="2" customFormat="1" ht="15">
      <c r="A18" s="353" t="s">
        <v>13</v>
      </c>
      <c r="B18" s="348">
        <v>161.177</v>
      </c>
      <c r="C18" s="262">
        <v>1.31</v>
      </c>
      <c r="D18" s="311">
        <f t="shared" si="5"/>
        <v>159.867</v>
      </c>
      <c r="E18" s="181">
        <v>158.8</v>
      </c>
      <c r="F18" s="73">
        <f t="shared" si="0"/>
        <v>99.3325701989779</v>
      </c>
      <c r="G18" s="23">
        <v>177.7</v>
      </c>
      <c r="H18" s="219">
        <f t="shared" si="1"/>
        <v>-18.899999999999977</v>
      </c>
      <c r="I18" s="156">
        <v>619.36</v>
      </c>
      <c r="J18" s="27">
        <v>536.82</v>
      </c>
      <c r="K18" s="37">
        <f t="shared" si="2"/>
        <v>82.53999999999996</v>
      </c>
      <c r="L18" s="72">
        <f t="shared" si="3"/>
        <v>39.00251889168766</v>
      </c>
      <c r="M18" s="73">
        <f t="shared" si="4"/>
        <v>30.20934158694429</v>
      </c>
      <c r="N18" s="37">
        <f t="shared" si="6"/>
        <v>8.793177304743367</v>
      </c>
    </row>
    <row r="19" spans="1:14" s="2" customFormat="1" ht="15">
      <c r="A19" s="353" t="s">
        <v>14</v>
      </c>
      <c r="B19" s="348">
        <v>153.915</v>
      </c>
      <c r="C19" s="262">
        <v>2.698</v>
      </c>
      <c r="D19" s="311">
        <f t="shared" si="5"/>
        <v>151.21699999999998</v>
      </c>
      <c r="E19" s="181">
        <v>151.2</v>
      </c>
      <c r="F19" s="73">
        <f t="shared" si="0"/>
        <v>99.98875787775184</v>
      </c>
      <c r="G19" s="23">
        <v>132.2</v>
      </c>
      <c r="H19" s="219">
        <f t="shared" si="1"/>
        <v>19</v>
      </c>
      <c r="I19" s="156">
        <v>500</v>
      </c>
      <c r="J19" s="27">
        <v>305.5</v>
      </c>
      <c r="K19" s="37">
        <f t="shared" si="2"/>
        <v>194.5</v>
      </c>
      <c r="L19" s="72">
        <f t="shared" si="3"/>
        <v>33.06878306878307</v>
      </c>
      <c r="M19" s="73">
        <f t="shared" si="4"/>
        <v>23.108925869894104</v>
      </c>
      <c r="N19" s="37">
        <f t="shared" si="6"/>
        <v>9.959857198888965</v>
      </c>
    </row>
    <row r="20" spans="1:14" s="2" customFormat="1" ht="15">
      <c r="A20" s="353" t="s">
        <v>15</v>
      </c>
      <c r="B20" s="348">
        <v>11.475</v>
      </c>
      <c r="C20" s="262">
        <v>0.9</v>
      </c>
      <c r="D20" s="311">
        <f t="shared" si="5"/>
        <v>10.575</v>
      </c>
      <c r="E20" s="181">
        <v>10.58</v>
      </c>
      <c r="F20" s="73">
        <f t="shared" si="0"/>
        <v>100.04728132387709</v>
      </c>
      <c r="G20" s="23">
        <v>11</v>
      </c>
      <c r="H20" s="219">
        <f t="shared" si="1"/>
        <v>-0.41999999999999993</v>
      </c>
      <c r="I20" s="156">
        <v>30.1</v>
      </c>
      <c r="J20" s="27">
        <v>31</v>
      </c>
      <c r="K20" s="37">
        <f t="shared" si="2"/>
        <v>-0.8999999999999986</v>
      </c>
      <c r="L20" s="72">
        <f t="shared" si="3"/>
        <v>28.44990548204159</v>
      </c>
      <c r="M20" s="73">
        <f t="shared" si="4"/>
        <v>28.181818181818183</v>
      </c>
      <c r="N20" s="37">
        <f t="shared" si="6"/>
        <v>0.26808730022340654</v>
      </c>
    </row>
    <row r="21" spans="1:14" s="2" customFormat="1" ht="15">
      <c r="A21" s="353" t="s">
        <v>16</v>
      </c>
      <c r="B21" s="348">
        <v>258.449</v>
      </c>
      <c r="C21" s="262">
        <v>1.58</v>
      </c>
      <c r="D21" s="311">
        <f t="shared" si="5"/>
        <v>256.869</v>
      </c>
      <c r="E21" s="181">
        <v>256.9</v>
      </c>
      <c r="F21" s="73">
        <f t="shared" si="0"/>
        <v>100.0120684084105</v>
      </c>
      <c r="G21" s="23">
        <v>296.68</v>
      </c>
      <c r="H21" s="219">
        <f t="shared" si="1"/>
        <v>-39.78000000000003</v>
      </c>
      <c r="I21" s="156">
        <v>920.7</v>
      </c>
      <c r="J21" s="27">
        <v>765.6</v>
      </c>
      <c r="K21" s="37">
        <f t="shared" si="2"/>
        <v>155.10000000000002</v>
      </c>
      <c r="L21" s="72">
        <f t="shared" si="3"/>
        <v>35.83884780070066</v>
      </c>
      <c r="M21" s="73">
        <f t="shared" si="4"/>
        <v>25.805581771605773</v>
      </c>
      <c r="N21" s="37">
        <f t="shared" si="6"/>
        <v>10.03326602909489</v>
      </c>
    </row>
    <row r="22" spans="1:14" s="2" customFormat="1" ht="15">
      <c r="A22" s="353" t="s">
        <v>17</v>
      </c>
      <c r="B22" s="348">
        <v>2.742</v>
      </c>
      <c r="C22" s="262"/>
      <c r="D22" s="311">
        <f t="shared" si="5"/>
        <v>2.742</v>
      </c>
      <c r="E22" s="181">
        <v>2.742</v>
      </c>
      <c r="F22" s="73">
        <f t="shared" si="0"/>
        <v>100</v>
      </c>
      <c r="G22" s="23">
        <v>1.578</v>
      </c>
      <c r="H22" s="219">
        <f t="shared" si="1"/>
        <v>1.164</v>
      </c>
      <c r="I22" s="156">
        <v>7.4</v>
      </c>
      <c r="J22" s="27">
        <v>3.1</v>
      </c>
      <c r="K22" s="37">
        <f t="shared" si="2"/>
        <v>4.300000000000001</v>
      </c>
      <c r="L22" s="72">
        <f t="shared" si="3"/>
        <v>26.98760029175784</v>
      </c>
      <c r="M22" s="73">
        <f t="shared" si="4"/>
        <v>19.64512040557668</v>
      </c>
      <c r="N22" s="37">
        <f t="shared" si="6"/>
        <v>7.3424798861811595</v>
      </c>
    </row>
    <row r="23" spans="1:14" s="2" customFormat="1" ht="15">
      <c r="A23" s="353" t="s">
        <v>18</v>
      </c>
      <c r="B23" s="348">
        <v>125.966</v>
      </c>
      <c r="C23" s="262"/>
      <c r="D23" s="311">
        <f t="shared" si="5"/>
        <v>125.966</v>
      </c>
      <c r="E23" s="181">
        <v>123.15</v>
      </c>
      <c r="F23" s="73">
        <f t="shared" si="0"/>
        <v>97.76447612847913</v>
      </c>
      <c r="G23" s="23">
        <v>102.5</v>
      </c>
      <c r="H23" s="219">
        <f t="shared" si="1"/>
        <v>20.650000000000006</v>
      </c>
      <c r="I23" s="156">
        <v>416</v>
      </c>
      <c r="J23" s="27">
        <v>269.1</v>
      </c>
      <c r="K23" s="37">
        <f t="shared" si="2"/>
        <v>146.89999999999998</v>
      </c>
      <c r="L23" s="72">
        <f t="shared" si="3"/>
        <v>33.77994315874949</v>
      </c>
      <c r="M23" s="73">
        <f t="shared" si="4"/>
        <v>26.253658536585366</v>
      </c>
      <c r="N23" s="37">
        <f t="shared" si="6"/>
        <v>7.526284622164123</v>
      </c>
    </row>
    <row r="24" spans="1:14" s="2" customFormat="1" ht="15">
      <c r="A24" s="353" t="s">
        <v>19</v>
      </c>
      <c r="B24" s="348">
        <v>16.259</v>
      </c>
      <c r="C24" s="262">
        <v>3.085</v>
      </c>
      <c r="D24" s="311">
        <f t="shared" si="5"/>
        <v>13.174</v>
      </c>
      <c r="E24" s="181">
        <v>11.951</v>
      </c>
      <c r="F24" s="73">
        <f t="shared" si="0"/>
        <v>90.71656292697739</v>
      </c>
      <c r="G24" s="23">
        <v>12.876</v>
      </c>
      <c r="H24" s="219">
        <f t="shared" si="1"/>
        <v>-0.9249999999999989</v>
      </c>
      <c r="I24" s="156">
        <v>28.424</v>
      </c>
      <c r="J24" s="27">
        <v>33.156</v>
      </c>
      <c r="K24" s="37">
        <f t="shared" si="2"/>
        <v>-4.731999999999999</v>
      </c>
      <c r="L24" s="72">
        <f t="shared" si="3"/>
        <v>23.783783783783782</v>
      </c>
      <c r="M24" s="73">
        <f t="shared" si="4"/>
        <v>25.750232991612304</v>
      </c>
      <c r="N24" s="37">
        <f t="shared" si="6"/>
        <v>-1.9664492078285214</v>
      </c>
    </row>
    <row r="25" spans="1:14" s="2" customFormat="1" ht="15.75" hidden="1">
      <c r="A25" s="353"/>
      <c r="B25" s="348">
        <v>0.253</v>
      </c>
      <c r="C25" s="262"/>
      <c r="D25" s="311">
        <f t="shared" si="5"/>
        <v>0.253</v>
      </c>
      <c r="E25" s="181"/>
      <c r="F25" s="73">
        <f t="shared" si="0"/>
        <v>0</v>
      </c>
      <c r="G25" s="23"/>
      <c r="H25" s="218"/>
      <c r="I25" s="151"/>
      <c r="J25" s="23"/>
      <c r="K25" s="33"/>
      <c r="L25" s="72">
        <f t="shared" si="3"/>
      </c>
      <c r="M25" s="73">
        <f t="shared" si="4"/>
      </c>
      <c r="N25" s="37" t="e">
        <f t="shared" si="6"/>
        <v>#VALUE!</v>
      </c>
    </row>
    <row r="26" spans="1:14" s="15" customFormat="1" ht="15.75">
      <c r="A26" s="352" t="s">
        <v>20</v>
      </c>
      <c r="B26" s="347">
        <v>118.459</v>
      </c>
      <c r="C26" s="344">
        <f>SUM(C27:C36)-C30</f>
        <v>1.813</v>
      </c>
      <c r="D26" s="158">
        <f>SUM(D27:D36)-D30</f>
        <v>116.647</v>
      </c>
      <c r="E26" s="180">
        <f>SUM(E27:E36)-E30</f>
        <v>84.759</v>
      </c>
      <c r="F26" s="39">
        <f t="shared" si="0"/>
        <v>72.6628203039941</v>
      </c>
      <c r="G26" s="22">
        <v>120.49999999999999</v>
      </c>
      <c r="H26" s="218">
        <f aca="true" t="shared" si="7" ref="H26:H57">E26-G26</f>
        <v>-35.740999999999985</v>
      </c>
      <c r="I26" s="150">
        <f>SUM(I27:I36)-I30</f>
        <v>198.42800000000003</v>
      </c>
      <c r="J26" s="22">
        <v>297.4</v>
      </c>
      <c r="K26" s="33">
        <f aca="true" t="shared" si="8" ref="K26:K44">I26-J26</f>
        <v>-98.97199999999995</v>
      </c>
      <c r="L26" s="42">
        <f t="shared" si="3"/>
        <v>23.410847225663357</v>
      </c>
      <c r="M26" s="39">
        <f t="shared" si="4"/>
        <v>24.680497925311204</v>
      </c>
      <c r="N26" s="36">
        <f t="shared" si="6"/>
        <v>-1.2696506996478476</v>
      </c>
    </row>
    <row r="27" spans="1:14" s="2" customFormat="1" ht="15" customHeight="1" hidden="1">
      <c r="A27" s="353" t="s">
        <v>61</v>
      </c>
      <c r="B27" s="348">
        <v>0.002</v>
      </c>
      <c r="C27" s="262"/>
      <c r="D27" s="311">
        <f aca="true" t="shared" si="9" ref="D27:D36">B27-C27</f>
        <v>0.002</v>
      </c>
      <c r="E27" s="181"/>
      <c r="F27" s="73">
        <f t="shared" si="0"/>
        <v>0</v>
      </c>
      <c r="G27" s="27"/>
      <c r="H27" s="219">
        <f t="shared" si="7"/>
        <v>0</v>
      </c>
      <c r="I27" s="156"/>
      <c r="J27" s="27"/>
      <c r="K27" s="37">
        <f t="shared" si="8"/>
        <v>0</v>
      </c>
      <c r="L27" s="72">
        <f t="shared" si="3"/>
      </c>
      <c r="M27" s="73">
        <f t="shared" si="4"/>
      </c>
      <c r="N27" s="37" t="e">
        <f t="shared" si="6"/>
        <v>#VALUE!</v>
      </c>
    </row>
    <row r="28" spans="1:14" s="2" customFormat="1" ht="15" customHeight="1" hidden="1">
      <c r="A28" s="353" t="s">
        <v>21</v>
      </c>
      <c r="B28" s="348">
        <v>0.001</v>
      </c>
      <c r="C28" s="262"/>
      <c r="D28" s="311">
        <f t="shared" si="9"/>
        <v>0.001</v>
      </c>
      <c r="E28" s="181"/>
      <c r="F28" s="73">
        <f t="shared" si="0"/>
        <v>0</v>
      </c>
      <c r="G28" s="27"/>
      <c r="H28" s="219">
        <f t="shared" si="7"/>
        <v>0</v>
      </c>
      <c r="I28" s="156"/>
      <c r="J28" s="27"/>
      <c r="K28" s="37">
        <f t="shared" si="8"/>
        <v>0</v>
      </c>
      <c r="L28" s="72">
        <f t="shared" si="3"/>
      </c>
      <c r="M28" s="73">
        <f t="shared" si="4"/>
      </c>
      <c r="N28" s="37" t="e">
        <f t="shared" si="6"/>
        <v>#VALUE!</v>
      </c>
    </row>
    <row r="29" spans="1:14" s="2" customFormat="1" ht="15" customHeight="1" hidden="1">
      <c r="A29" s="353" t="s">
        <v>22</v>
      </c>
      <c r="B29" s="348">
        <v>0.868</v>
      </c>
      <c r="C29" s="262"/>
      <c r="D29" s="311">
        <f t="shared" si="9"/>
        <v>0.868</v>
      </c>
      <c r="E29" s="181"/>
      <c r="F29" s="73">
        <f t="shared" si="0"/>
        <v>0</v>
      </c>
      <c r="G29" s="27">
        <v>1.6</v>
      </c>
      <c r="H29" s="219">
        <f t="shared" si="7"/>
        <v>-1.6</v>
      </c>
      <c r="I29" s="156"/>
      <c r="J29" s="27">
        <v>2.8</v>
      </c>
      <c r="K29" s="37">
        <f t="shared" si="8"/>
        <v>-2.8</v>
      </c>
      <c r="L29" s="72">
        <f t="shared" si="3"/>
      </c>
      <c r="M29" s="73">
        <f t="shared" si="4"/>
        <v>17.499999999999996</v>
      </c>
      <c r="N29" s="37" t="e">
        <f t="shared" si="6"/>
        <v>#VALUE!</v>
      </c>
    </row>
    <row r="30" spans="1:14" s="2" customFormat="1" ht="15" customHeight="1" hidden="1">
      <c r="A30" s="353" t="s">
        <v>62</v>
      </c>
      <c r="B30" s="348"/>
      <c r="C30" s="262"/>
      <c r="D30" s="311">
        <f t="shared" si="9"/>
        <v>0</v>
      </c>
      <c r="E30" s="181"/>
      <c r="F30" s="73" t="e">
        <f t="shared" si="0"/>
        <v>#DIV/0!</v>
      </c>
      <c r="G30" s="27"/>
      <c r="H30" s="219">
        <f t="shared" si="7"/>
        <v>0</v>
      </c>
      <c r="I30" s="156"/>
      <c r="J30" s="27"/>
      <c r="K30" s="37">
        <f t="shared" si="8"/>
        <v>0</v>
      </c>
      <c r="L30" s="72">
        <f t="shared" si="3"/>
      </c>
      <c r="M30" s="73">
        <f t="shared" si="4"/>
      </c>
      <c r="N30" s="37" t="e">
        <f t="shared" si="6"/>
        <v>#VALUE!</v>
      </c>
    </row>
    <row r="31" spans="1:14" s="2" customFormat="1" ht="15">
      <c r="A31" s="353" t="s">
        <v>23</v>
      </c>
      <c r="B31" s="348">
        <v>71.445</v>
      </c>
      <c r="C31" s="262"/>
      <c r="D31" s="311">
        <f t="shared" si="9"/>
        <v>71.445</v>
      </c>
      <c r="E31" s="181">
        <v>47.259</v>
      </c>
      <c r="F31" s="73">
        <f t="shared" si="0"/>
        <v>66.14738610119673</v>
      </c>
      <c r="G31" s="27">
        <v>68.1</v>
      </c>
      <c r="H31" s="219">
        <f t="shared" si="7"/>
        <v>-20.840999999999994</v>
      </c>
      <c r="I31" s="156">
        <v>81.278</v>
      </c>
      <c r="J31" s="27">
        <v>144</v>
      </c>
      <c r="K31" s="37">
        <f t="shared" si="8"/>
        <v>-62.721999999999994</v>
      </c>
      <c r="L31" s="72">
        <f t="shared" si="3"/>
        <v>17.198417232696418</v>
      </c>
      <c r="M31" s="73">
        <f t="shared" si="4"/>
        <v>21.145374449339208</v>
      </c>
      <c r="N31" s="37">
        <f t="shared" si="6"/>
        <v>-3.94695721664279</v>
      </c>
    </row>
    <row r="32" spans="1:14" s="2" customFormat="1" ht="15">
      <c r="A32" s="353" t="s">
        <v>24</v>
      </c>
      <c r="B32" s="348">
        <v>13.688</v>
      </c>
      <c r="C32" s="262">
        <v>0.1</v>
      </c>
      <c r="D32" s="311">
        <f t="shared" si="9"/>
        <v>13.588000000000001</v>
      </c>
      <c r="E32" s="181">
        <v>12.2</v>
      </c>
      <c r="F32" s="73">
        <f t="shared" si="0"/>
        <v>89.78510450397408</v>
      </c>
      <c r="G32" s="23">
        <v>20.5</v>
      </c>
      <c r="H32" s="220">
        <f t="shared" si="7"/>
        <v>-8.3</v>
      </c>
      <c r="I32" s="151">
        <v>39.1</v>
      </c>
      <c r="J32" s="23">
        <v>63.7</v>
      </c>
      <c r="K32" s="34">
        <f t="shared" si="8"/>
        <v>-24.6</v>
      </c>
      <c r="L32" s="72">
        <f t="shared" si="3"/>
        <v>32.049180327868854</v>
      </c>
      <c r="M32" s="73">
        <f t="shared" si="4"/>
        <v>31.073170731707318</v>
      </c>
      <c r="N32" s="34">
        <f t="shared" si="6"/>
        <v>0.9760095961615356</v>
      </c>
    </row>
    <row r="33" spans="1:14" s="2" customFormat="1" ht="15">
      <c r="A33" s="353" t="s">
        <v>25</v>
      </c>
      <c r="B33" s="348">
        <v>24.277</v>
      </c>
      <c r="C33" s="262">
        <v>0.205</v>
      </c>
      <c r="D33" s="311">
        <f t="shared" si="9"/>
        <v>24.072000000000003</v>
      </c>
      <c r="E33" s="181">
        <v>22</v>
      </c>
      <c r="F33" s="73">
        <f t="shared" si="0"/>
        <v>91.39248919906944</v>
      </c>
      <c r="G33" s="23">
        <v>20.8</v>
      </c>
      <c r="H33" s="219">
        <f t="shared" si="7"/>
        <v>1.1999999999999993</v>
      </c>
      <c r="I33" s="156">
        <v>66.15</v>
      </c>
      <c r="J33" s="27">
        <v>60.7</v>
      </c>
      <c r="K33" s="37">
        <f t="shared" si="8"/>
        <v>5.450000000000003</v>
      </c>
      <c r="L33" s="72">
        <f t="shared" si="3"/>
        <v>30.068181818181824</v>
      </c>
      <c r="M33" s="73">
        <f t="shared" si="4"/>
        <v>29.182692307692307</v>
      </c>
      <c r="N33" s="37">
        <f t="shared" si="6"/>
        <v>0.8854895104895171</v>
      </c>
    </row>
    <row r="34" spans="1:14" s="2" customFormat="1" ht="15" customHeight="1" hidden="1">
      <c r="A34" s="353" t="s">
        <v>26</v>
      </c>
      <c r="B34" s="348"/>
      <c r="C34" s="262"/>
      <c r="D34" s="311">
        <f t="shared" si="9"/>
        <v>0</v>
      </c>
      <c r="E34" s="181"/>
      <c r="F34" s="73" t="e">
        <f t="shared" si="0"/>
        <v>#DIV/0!</v>
      </c>
      <c r="G34" s="23"/>
      <c r="H34" s="219">
        <f t="shared" si="7"/>
        <v>0</v>
      </c>
      <c r="I34" s="156"/>
      <c r="J34" s="27"/>
      <c r="K34" s="37">
        <f t="shared" si="8"/>
        <v>0</v>
      </c>
      <c r="L34" s="72">
        <f t="shared" si="3"/>
      </c>
      <c r="M34" s="73">
        <f t="shared" si="4"/>
      </c>
      <c r="N34" s="37" t="e">
        <f t="shared" si="6"/>
        <v>#VALUE!</v>
      </c>
    </row>
    <row r="35" spans="1:14" s="2" customFormat="1" ht="15" customHeight="1" hidden="1">
      <c r="A35" s="353" t="s">
        <v>27</v>
      </c>
      <c r="B35" s="348">
        <v>3.107</v>
      </c>
      <c r="C35" s="262">
        <v>0.308</v>
      </c>
      <c r="D35" s="311">
        <f t="shared" si="9"/>
        <v>2.7990000000000004</v>
      </c>
      <c r="E35" s="181"/>
      <c r="F35" s="73">
        <f t="shared" si="0"/>
        <v>0</v>
      </c>
      <c r="G35" s="23">
        <v>2.8</v>
      </c>
      <c r="H35" s="219">
        <f t="shared" si="7"/>
        <v>-2.8</v>
      </c>
      <c r="I35" s="156"/>
      <c r="J35" s="27">
        <v>7.4</v>
      </c>
      <c r="K35" s="37">
        <f t="shared" si="8"/>
        <v>-7.4</v>
      </c>
      <c r="L35" s="72">
        <f t="shared" si="3"/>
      </c>
      <c r="M35" s="73">
        <f t="shared" si="4"/>
        <v>26.42857142857143</v>
      </c>
      <c r="N35" s="37" t="e">
        <f t="shared" si="6"/>
        <v>#VALUE!</v>
      </c>
    </row>
    <row r="36" spans="1:14" s="2" customFormat="1" ht="15">
      <c r="A36" s="353" t="s">
        <v>28</v>
      </c>
      <c r="B36" s="348">
        <v>5.072</v>
      </c>
      <c r="C36" s="262">
        <v>1.2</v>
      </c>
      <c r="D36" s="311">
        <f t="shared" si="9"/>
        <v>3.872</v>
      </c>
      <c r="E36" s="181">
        <v>3.3</v>
      </c>
      <c r="F36" s="73">
        <f t="shared" si="0"/>
        <v>85.22727272727273</v>
      </c>
      <c r="G36" s="23">
        <v>6.7</v>
      </c>
      <c r="H36" s="219">
        <f t="shared" si="7"/>
        <v>-3.4000000000000004</v>
      </c>
      <c r="I36" s="151">
        <v>11.9</v>
      </c>
      <c r="J36" s="23">
        <v>18.8</v>
      </c>
      <c r="K36" s="37">
        <f t="shared" si="8"/>
        <v>-6.9</v>
      </c>
      <c r="L36" s="72">
        <f t="shared" si="3"/>
        <v>36.06060606060606</v>
      </c>
      <c r="M36" s="73">
        <f t="shared" si="4"/>
        <v>28.059701492537314</v>
      </c>
      <c r="N36" s="34">
        <f t="shared" si="6"/>
        <v>8.000904568068748</v>
      </c>
    </row>
    <row r="37" spans="1:14" s="15" customFormat="1" ht="15.75">
      <c r="A37" s="352" t="s">
        <v>93</v>
      </c>
      <c r="B37" s="347">
        <v>1088.61</v>
      </c>
      <c r="C37" s="344">
        <f>SUM(C38:C45)</f>
        <v>9.48</v>
      </c>
      <c r="D37" s="158">
        <f>SUM(D38:D45)</f>
        <v>1079.1319999999998</v>
      </c>
      <c r="E37" s="180">
        <f>SUM(E38:E45)</f>
        <v>1075.589</v>
      </c>
      <c r="F37" s="39">
        <f t="shared" si="0"/>
        <v>99.6716805729049</v>
      </c>
      <c r="G37" s="22">
        <f>SUM(G38:G45)</f>
        <v>1198.2</v>
      </c>
      <c r="H37" s="218">
        <f t="shared" si="7"/>
        <v>-122.6110000000001</v>
      </c>
      <c r="I37" s="150">
        <f>SUM(I38:I45)</f>
        <v>3392.9476</v>
      </c>
      <c r="J37" s="22">
        <f>SUM(J38:J45)</f>
        <v>3363.2</v>
      </c>
      <c r="K37" s="33">
        <f t="shared" si="8"/>
        <v>29.747600000000148</v>
      </c>
      <c r="L37" s="42">
        <f t="shared" si="3"/>
        <v>31.545019519537668</v>
      </c>
      <c r="M37" s="39">
        <f t="shared" si="4"/>
        <v>28.06876982139876</v>
      </c>
      <c r="N37" s="33">
        <f>L37-M37</f>
        <v>3.4762496981389077</v>
      </c>
    </row>
    <row r="38" spans="1:14" s="20" customFormat="1" ht="15">
      <c r="A38" s="353" t="s">
        <v>63</v>
      </c>
      <c r="B38" s="348">
        <v>12.081</v>
      </c>
      <c r="C38" s="262">
        <v>0.2</v>
      </c>
      <c r="D38" s="311">
        <f aca="true" t="shared" si="10" ref="D38:D45">B38-C38</f>
        <v>11.881</v>
      </c>
      <c r="E38" s="181">
        <f>B38-C38</f>
        <v>11.881</v>
      </c>
      <c r="F38" s="73">
        <f aca="true" t="shared" si="11" ref="F38:F69">E38/D38*100</f>
        <v>100</v>
      </c>
      <c r="G38" s="23">
        <v>13</v>
      </c>
      <c r="H38" s="220">
        <f t="shared" si="7"/>
        <v>-1.1189999999999998</v>
      </c>
      <c r="I38" s="151">
        <v>51.321</v>
      </c>
      <c r="J38" s="23">
        <v>61.8</v>
      </c>
      <c r="K38" s="34">
        <f t="shared" si="8"/>
        <v>-10.479</v>
      </c>
      <c r="L38" s="72">
        <f aca="true" t="shared" si="12" ref="L38:L69">IF(E38&gt;0,I38/E38*10,"")</f>
        <v>43.19585893443312</v>
      </c>
      <c r="M38" s="73">
        <f aca="true" t="shared" si="13" ref="M38:M69">IF(G38&gt;0,J38/G38*10,"")</f>
        <v>47.53846153846154</v>
      </c>
      <c r="N38" s="34">
        <f aca="true" t="shared" si="14" ref="N38:N101">L38-M38</f>
        <v>-4.342602604028421</v>
      </c>
    </row>
    <row r="39" spans="1:14" s="2" customFormat="1" ht="15">
      <c r="A39" s="353" t="s">
        <v>67</v>
      </c>
      <c r="B39" s="348">
        <v>39.174</v>
      </c>
      <c r="C39" s="262">
        <f>0.28+2.8</f>
        <v>3.08</v>
      </c>
      <c r="D39" s="311">
        <f t="shared" si="10"/>
        <v>36.094</v>
      </c>
      <c r="E39" s="181">
        <v>36.1</v>
      </c>
      <c r="F39" s="73">
        <f t="shared" si="11"/>
        <v>100.0166232614839</v>
      </c>
      <c r="G39" s="23">
        <v>34.7</v>
      </c>
      <c r="H39" s="220">
        <f t="shared" si="7"/>
        <v>1.3999999999999986</v>
      </c>
      <c r="I39" s="151">
        <v>60.8</v>
      </c>
      <c r="J39" s="23">
        <v>52.3</v>
      </c>
      <c r="K39" s="34">
        <f t="shared" si="8"/>
        <v>8.5</v>
      </c>
      <c r="L39" s="72">
        <f t="shared" si="12"/>
        <v>16.842105263157894</v>
      </c>
      <c r="M39" s="73">
        <f t="shared" si="13"/>
        <v>15.072046109510085</v>
      </c>
      <c r="N39" s="34">
        <f t="shared" si="14"/>
        <v>1.770059153647809</v>
      </c>
    </row>
    <row r="40" spans="1:14" s="5" customFormat="1" ht="15">
      <c r="A40" s="354" t="s">
        <v>101</v>
      </c>
      <c r="B40" s="349">
        <v>146.296</v>
      </c>
      <c r="C40" s="263">
        <v>0.3</v>
      </c>
      <c r="D40" s="311">
        <f t="shared" si="10"/>
        <v>145.99599999999998</v>
      </c>
      <c r="E40" s="182">
        <v>145.99599999999998</v>
      </c>
      <c r="F40" s="73">
        <f t="shared" si="11"/>
        <v>100</v>
      </c>
      <c r="G40" s="24">
        <v>195.1</v>
      </c>
      <c r="H40" s="188">
        <f t="shared" si="7"/>
        <v>-49.10400000000001</v>
      </c>
      <c r="I40" s="189">
        <v>582.1266</v>
      </c>
      <c r="J40" s="24">
        <v>527.8</v>
      </c>
      <c r="K40" s="223">
        <f t="shared" si="8"/>
        <v>54.3266000000001</v>
      </c>
      <c r="L40" s="72">
        <f t="shared" si="12"/>
        <v>39.87277733636539</v>
      </c>
      <c r="M40" s="73">
        <f t="shared" si="13"/>
        <v>27.052793439261915</v>
      </c>
      <c r="N40" s="35">
        <f>L40-M40</f>
        <v>12.819983897103473</v>
      </c>
    </row>
    <row r="41" spans="1:14" s="2" customFormat="1" ht="15">
      <c r="A41" s="353" t="s">
        <v>30</v>
      </c>
      <c r="B41" s="348">
        <v>175.812</v>
      </c>
      <c r="C41" s="262">
        <v>0.7</v>
      </c>
      <c r="D41" s="311">
        <f t="shared" si="10"/>
        <v>175.11200000000002</v>
      </c>
      <c r="E41" s="181">
        <v>173.1</v>
      </c>
      <c r="F41" s="73">
        <f t="shared" si="11"/>
        <v>98.85102106080677</v>
      </c>
      <c r="G41" s="23">
        <v>180.8</v>
      </c>
      <c r="H41" s="220">
        <f t="shared" si="7"/>
        <v>-7.700000000000017</v>
      </c>
      <c r="I41" s="151">
        <v>1023.9</v>
      </c>
      <c r="J41" s="23">
        <v>973.3</v>
      </c>
      <c r="K41" s="34">
        <f t="shared" si="8"/>
        <v>50.60000000000002</v>
      </c>
      <c r="L41" s="72">
        <f t="shared" si="12"/>
        <v>59.150779896013866</v>
      </c>
      <c r="M41" s="73">
        <f t="shared" si="13"/>
        <v>53.8329646017699</v>
      </c>
      <c r="N41" s="34">
        <f t="shared" si="14"/>
        <v>5.317815294243964</v>
      </c>
    </row>
    <row r="42" spans="1:14" s="2" customFormat="1" ht="15">
      <c r="A42" s="353" t="s">
        <v>31</v>
      </c>
      <c r="B42" s="348">
        <v>5.349</v>
      </c>
      <c r="C42" s="262"/>
      <c r="D42" s="311">
        <f t="shared" si="10"/>
        <v>5.349</v>
      </c>
      <c r="E42" s="181">
        <v>4.3</v>
      </c>
      <c r="F42" s="73">
        <f t="shared" si="11"/>
        <v>80.3888577304169</v>
      </c>
      <c r="G42" s="23">
        <v>4.5</v>
      </c>
      <c r="H42" s="219">
        <f t="shared" si="7"/>
        <v>-0.20000000000000018</v>
      </c>
      <c r="I42" s="156">
        <v>11.1</v>
      </c>
      <c r="J42" s="27">
        <v>8.3</v>
      </c>
      <c r="K42" s="37">
        <f t="shared" si="8"/>
        <v>2.799999999999999</v>
      </c>
      <c r="L42" s="72">
        <f t="shared" si="12"/>
        <v>25.813953488372093</v>
      </c>
      <c r="M42" s="73">
        <f t="shared" si="13"/>
        <v>18.444444444444446</v>
      </c>
      <c r="N42" s="37">
        <f t="shared" si="14"/>
        <v>7.369509043927646</v>
      </c>
    </row>
    <row r="43" spans="1:14" s="2" customFormat="1" ht="15">
      <c r="A43" s="353" t="s">
        <v>32</v>
      </c>
      <c r="B43" s="348">
        <v>305.191</v>
      </c>
      <c r="C43" s="262">
        <v>2.3</v>
      </c>
      <c r="D43" s="311">
        <f t="shared" si="10"/>
        <v>302.89099999999996</v>
      </c>
      <c r="E43" s="181">
        <v>302.89099999999996</v>
      </c>
      <c r="F43" s="73">
        <f t="shared" si="11"/>
        <v>100</v>
      </c>
      <c r="G43" s="23">
        <v>333.4</v>
      </c>
      <c r="H43" s="219">
        <f t="shared" si="7"/>
        <v>-30.509000000000015</v>
      </c>
      <c r="I43" s="156">
        <v>481.3</v>
      </c>
      <c r="J43" s="27">
        <v>584</v>
      </c>
      <c r="K43" s="37">
        <f t="shared" si="8"/>
        <v>-102.69999999999999</v>
      </c>
      <c r="L43" s="72">
        <f t="shared" si="12"/>
        <v>15.890204727113055</v>
      </c>
      <c r="M43" s="73">
        <f t="shared" si="13"/>
        <v>17.516496700659868</v>
      </c>
      <c r="N43" s="37">
        <f t="shared" si="14"/>
        <v>-1.626291973546813</v>
      </c>
    </row>
    <row r="44" spans="1:14" s="2" customFormat="1" ht="15">
      <c r="A44" s="353" t="s">
        <v>33</v>
      </c>
      <c r="B44" s="348">
        <v>404.221</v>
      </c>
      <c r="C44" s="262">
        <v>2.9</v>
      </c>
      <c r="D44" s="311">
        <f t="shared" si="10"/>
        <v>401.321</v>
      </c>
      <c r="E44" s="181">
        <f>B44-C44</f>
        <v>401.321</v>
      </c>
      <c r="F44" s="73">
        <f t="shared" si="11"/>
        <v>100</v>
      </c>
      <c r="G44" s="23">
        <v>436.7</v>
      </c>
      <c r="H44" s="219">
        <f t="shared" si="7"/>
        <v>-35.37899999999996</v>
      </c>
      <c r="I44" s="156">
        <v>1182.4</v>
      </c>
      <c r="J44" s="27">
        <v>1155.7</v>
      </c>
      <c r="K44" s="37">
        <f t="shared" si="8"/>
        <v>26.700000000000045</v>
      </c>
      <c r="L44" s="72">
        <f t="shared" si="12"/>
        <v>29.46269943511553</v>
      </c>
      <c r="M44" s="73">
        <f t="shared" si="13"/>
        <v>26.464392031142662</v>
      </c>
      <c r="N44" s="37">
        <f t="shared" si="14"/>
        <v>2.9983074039728663</v>
      </c>
    </row>
    <row r="45" spans="1:14" s="2" customFormat="1" ht="15" hidden="1">
      <c r="A45" s="353" t="s">
        <v>102</v>
      </c>
      <c r="B45" s="348">
        <v>0.488</v>
      </c>
      <c r="C45" s="262"/>
      <c r="D45" s="311">
        <f t="shared" si="10"/>
        <v>0.488</v>
      </c>
      <c r="E45" s="181"/>
      <c r="F45" s="73">
        <f t="shared" si="11"/>
        <v>0</v>
      </c>
      <c r="G45" s="23"/>
      <c r="H45" s="219">
        <f t="shared" si="7"/>
        <v>0</v>
      </c>
      <c r="I45" s="156"/>
      <c r="J45" s="27"/>
      <c r="K45" s="37"/>
      <c r="L45" s="72">
        <f t="shared" si="12"/>
      </c>
      <c r="M45" s="73">
        <f t="shared" si="13"/>
      </c>
      <c r="N45" s="37" t="e">
        <f>L45-M45</f>
        <v>#VALUE!</v>
      </c>
    </row>
    <row r="46" spans="1:14" s="15" customFormat="1" ht="15.75">
      <c r="A46" s="352" t="s">
        <v>98</v>
      </c>
      <c r="B46" s="347">
        <v>303.896</v>
      </c>
      <c r="C46" s="345">
        <f>SUM(C47:C53)</f>
        <v>7.077999999999998</v>
      </c>
      <c r="D46" s="316">
        <f>SUM(D47:D53)</f>
        <v>296.819</v>
      </c>
      <c r="E46" s="183">
        <f>SUM(E47:E53)</f>
        <v>295.412</v>
      </c>
      <c r="F46" s="39">
        <f t="shared" si="11"/>
        <v>99.52597374157314</v>
      </c>
      <c r="G46" s="25">
        <v>304.57</v>
      </c>
      <c r="H46" s="218">
        <f t="shared" si="7"/>
        <v>-9.158000000000015</v>
      </c>
      <c r="I46" s="224">
        <f>SUM(I47:I53)</f>
        <v>1093.059</v>
      </c>
      <c r="J46" s="25">
        <v>1145.9</v>
      </c>
      <c r="K46" s="33">
        <f aca="true" t="shared" si="15" ref="K46:K53">I46-J46</f>
        <v>-52.84100000000012</v>
      </c>
      <c r="L46" s="42">
        <f t="shared" si="12"/>
        <v>37.00117124558244</v>
      </c>
      <c r="M46" s="39">
        <f t="shared" si="13"/>
        <v>37.62353481958171</v>
      </c>
      <c r="N46" s="36">
        <f t="shared" si="14"/>
        <v>-0.6223635739992659</v>
      </c>
    </row>
    <row r="47" spans="1:14" s="2" customFormat="1" ht="15">
      <c r="A47" s="353" t="s">
        <v>64</v>
      </c>
      <c r="B47" s="348">
        <v>24.613</v>
      </c>
      <c r="C47" s="262">
        <v>5.512999999999998</v>
      </c>
      <c r="D47" s="311">
        <f aca="true" t="shared" si="16" ref="D47:D53">B47-C47</f>
        <v>19.1</v>
      </c>
      <c r="E47" s="181">
        <v>19.1</v>
      </c>
      <c r="F47" s="73">
        <f t="shared" si="11"/>
        <v>100</v>
      </c>
      <c r="G47" s="23">
        <v>23.936</v>
      </c>
      <c r="H47" s="220">
        <f t="shared" si="7"/>
        <v>-4.8359999999999985</v>
      </c>
      <c r="I47" s="151">
        <v>48.7</v>
      </c>
      <c r="J47" s="23">
        <v>78.1</v>
      </c>
      <c r="K47" s="34">
        <f t="shared" si="15"/>
        <v>-29.39999999999999</v>
      </c>
      <c r="L47" s="72">
        <f t="shared" si="12"/>
        <v>25.497382198952877</v>
      </c>
      <c r="M47" s="73">
        <f t="shared" si="13"/>
        <v>32.62867647058823</v>
      </c>
      <c r="N47" s="37">
        <f t="shared" si="14"/>
        <v>-7.131294271635355</v>
      </c>
    </row>
    <row r="48" spans="1:14" s="2" customFormat="1" ht="15">
      <c r="A48" s="353" t="s">
        <v>65</v>
      </c>
      <c r="B48" s="348">
        <v>4.031</v>
      </c>
      <c r="C48" s="262">
        <v>0.83</v>
      </c>
      <c r="D48" s="311">
        <f t="shared" si="16"/>
        <v>3.2009999999999996</v>
      </c>
      <c r="E48" s="181">
        <f>B48-C48</f>
        <v>3.2009999999999996</v>
      </c>
      <c r="F48" s="73">
        <f t="shared" si="11"/>
        <v>100</v>
      </c>
      <c r="G48" s="23">
        <v>5.146</v>
      </c>
      <c r="H48" s="220">
        <f t="shared" si="7"/>
        <v>-1.9450000000000003</v>
      </c>
      <c r="I48" s="151">
        <v>15.4</v>
      </c>
      <c r="J48" s="23">
        <v>14.5</v>
      </c>
      <c r="K48" s="34">
        <f t="shared" si="15"/>
        <v>0.9000000000000004</v>
      </c>
      <c r="L48" s="72">
        <f t="shared" si="12"/>
        <v>48.10996563573884</v>
      </c>
      <c r="M48" s="73">
        <f t="shared" si="13"/>
        <v>28.177225029148858</v>
      </c>
      <c r="N48" s="37">
        <f t="shared" si="14"/>
        <v>19.93274060658998</v>
      </c>
    </row>
    <row r="49" spans="1:14" s="2" customFormat="1" ht="15">
      <c r="A49" s="353" t="s">
        <v>66</v>
      </c>
      <c r="B49" s="348">
        <v>14.141</v>
      </c>
      <c r="C49" s="262"/>
      <c r="D49" s="311">
        <f t="shared" si="16"/>
        <v>14.141</v>
      </c>
      <c r="E49" s="181">
        <v>13.9</v>
      </c>
      <c r="F49" s="73">
        <f t="shared" si="11"/>
        <v>98.2957358036914</v>
      </c>
      <c r="G49" s="23">
        <v>18.355</v>
      </c>
      <c r="H49" s="220">
        <f t="shared" si="7"/>
        <v>-4.455</v>
      </c>
      <c r="I49" s="151">
        <v>43.8</v>
      </c>
      <c r="J49" s="23">
        <v>57.5</v>
      </c>
      <c r="K49" s="34">
        <f t="shared" si="15"/>
        <v>-13.700000000000003</v>
      </c>
      <c r="L49" s="72">
        <f t="shared" si="12"/>
        <v>31.51079136690647</v>
      </c>
      <c r="M49" s="73">
        <f t="shared" si="13"/>
        <v>31.32661400163443</v>
      </c>
      <c r="N49" s="37">
        <f t="shared" si="14"/>
        <v>0.18417736527204198</v>
      </c>
    </row>
    <row r="50" spans="1:14" s="2" customFormat="1" ht="15">
      <c r="A50" s="353" t="s">
        <v>29</v>
      </c>
      <c r="B50" s="348">
        <v>8.703</v>
      </c>
      <c r="C50" s="262">
        <v>0.1349999999999998</v>
      </c>
      <c r="D50" s="311">
        <f t="shared" si="16"/>
        <v>8.568</v>
      </c>
      <c r="E50" s="181">
        <v>8.568</v>
      </c>
      <c r="F50" s="73">
        <f t="shared" si="11"/>
        <v>100</v>
      </c>
      <c r="G50" s="23">
        <v>9.233</v>
      </c>
      <c r="H50" s="220">
        <f t="shared" si="7"/>
        <v>-0.6650000000000009</v>
      </c>
      <c r="I50" s="151">
        <v>24.628</v>
      </c>
      <c r="J50" s="23">
        <v>26.2</v>
      </c>
      <c r="K50" s="34">
        <f t="shared" si="15"/>
        <v>-1.5719999999999992</v>
      </c>
      <c r="L50" s="72">
        <f t="shared" si="12"/>
        <v>28.744164332399627</v>
      </c>
      <c r="M50" s="73">
        <f t="shared" si="13"/>
        <v>28.376475685042777</v>
      </c>
      <c r="N50" s="37">
        <f t="shared" si="14"/>
        <v>0.36768864735685014</v>
      </c>
    </row>
    <row r="51" spans="1:14" s="2" customFormat="1" ht="15">
      <c r="A51" s="353" t="s">
        <v>68</v>
      </c>
      <c r="B51" s="348">
        <v>3.816</v>
      </c>
      <c r="C51" s="262"/>
      <c r="D51" s="311">
        <f t="shared" si="16"/>
        <v>3.816</v>
      </c>
      <c r="E51" s="181">
        <f>B51-C51</f>
        <v>3.816</v>
      </c>
      <c r="F51" s="73">
        <f t="shared" si="11"/>
        <v>100</v>
      </c>
      <c r="G51" s="23">
        <v>3.873</v>
      </c>
      <c r="H51" s="220">
        <f t="shared" si="7"/>
        <v>-0.057000000000000384</v>
      </c>
      <c r="I51" s="151">
        <v>9.5</v>
      </c>
      <c r="J51" s="23">
        <v>11.1</v>
      </c>
      <c r="K51" s="34">
        <f t="shared" si="15"/>
        <v>-1.5999999999999996</v>
      </c>
      <c r="L51" s="72">
        <f t="shared" si="12"/>
        <v>24.89517819706499</v>
      </c>
      <c r="M51" s="73">
        <f t="shared" si="13"/>
        <v>28.659953524399686</v>
      </c>
      <c r="N51" s="37">
        <f t="shared" si="14"/>
        <v>-3.7647753273346964</v>
      </c>
    </row>
    <row r="52" spans="1:14" s="2" customFormat="1" ht="15">
      <c r="A52" s="353" t="s">
        <v>69</v>
      </c>
      <c r="B52" s="348">
        <v>25.531</v>
      </c>
      <c r="C52" s="262">
        <v>0.6</v>
      </c>
      <c r="D52" s="311">
        <f t="shared" si="16"/>
        <v>24.930999999999997</v>
      </c>
      <c r="E52" s="181">
        <v>23.727</v>
      </c>
      <c r="F52" s="73">
        <f t="shared" si="11"/>
        <v>95.17067105210381</v>
      </c>
      <c r="G52" s="23">
        <v>18.427</v>
      </c>
      <c r="H52" s="220">
        <f t="shared" si="7"/>
        <v>5.300000000000001</v>
      </c>
      <c r="I52" s="151">
        <v>59.031</v>
      </c>
      <c r="J52" s="23">
        <v>46.4</v>
      </c>
      <c r="K52" s="34">
        <f t="shared" si="15"/>
        <v>12.631</v>
      </c>
      <c r="L52" s="72">
        <f t="shared" si="12"/>
        <v>24.87925148564926</v>
      </c>
      <c r="M52" s="73">
        <f t="shared" si="13"/>
        <v>25.180441743094374</v>
      </c>
      <c r="N52" s="37">
        <f t="shared" si="14"/>
        <v>-0.3011902574451142</v>
      </c>
    </row>
    <row r="53" spans="1:14" s="2" customFormat="1" ht="15">
      <c r="A53" s="353" t="s">
        <v>95</v>
      </c>
      <c r="B53" s="348">
        <v>223.062</v>
      </c>
      <c r="C53" s="262"/>
      <c r="D53" s="311">
        <f t="shared" si="16"/>
        <v>223.062</v>
      </c>
      <c r="E53" s="181">
        <v>223.1</v>
      </c>
      <c r="F53" s="73">
        <f t="shared" si="11"/>
        <v>100.017035622383</v>
      </c>
      <c r="G53" s="23">
        <v>225.6</v>
      </c>
      <c r="H53" s="220">
        <f t="shared" si="7"/>
        <v>-2.5</v>
      </c>
      <c r="I53" s="151">
        <v>892</v>
      </c>
      <c r="J53" s="23">
        <v>912.1</v>
      </c>
      <c r="K53" s="34">
        <f t="shared" si="15"/>
        <v>-20.100000000000023</v>
      </c>
      <c r="L53" s="72">
        <f t="shared" si="12"/>
        <v>39.98207082025998</v>
      </c>
      <c r="M53" s="73">
        <f t="shared" si="13"/>
        <v>40.429964539007095</v>
      </c>
      <c r="N53" s="37">
        <f>L53-M53</f>
        <v>-0.4478937187471175</v>
      </c>
    </row>
    <row r="54" spans="1:14" s="15" customFormat="1" ht="15.75">
      <c r="A54" s="157" t="s">
        <v>34</v>
      </c>
      <c r="B54" s="347">
        <v>2837.858</v>
      </c>
      <c r="C54" s="242">
        <f>SUM(C55:C68)</f>
        <v>54.230999999999995</v>
      </c>
      <c r="D54" s="194">
        <f>SUM(D55:D68)</f>
        <v>2783.6269999999995</v>
      </c>
      <c r="E54" s="184">
        <f>SUM(E55:E68)</f>
        <v>2719.3450000000003</v>
      </c>
      <c r="F54" s="39">
        <f t="shared" si="11"/>
        <v>97.69071071662981</v>
      </c>
      <c r="G54" s="26">
        <v>2733.1</v>
      </c>
      <c r="H54" s="218">
        <f t="shared" si="7"/>
        <v>-13.754999999999654</v>
      </c>
      <c r="I54" s="159">
        <f>SUM(I55:I68)</f>
        <v>6680.69</v>
      </c>
      <c r="J54" s="26">
        <v>5136.097000000001</v>
      </c>
      <c r="K54" s="116">
        <f>SUM(K55:K68)</f>
        <v>1544.5929999999998</v>
      </c>
      <c r="L54" s="42">
        <f t="shared" si="12"/>
        <v>24.567276311023424</v>
      </c>
      <c r="M54" s="39">
        <f t="shared" si="13"/>
        <v>18.792202992938424</v>
      </c>
      <c r="N54" s="116">
        <f t="shared" si="14"/>
        <v>5.775073318084999</v>
      </c>
    </row>
    <row r="55" spans="1:14" s="20" customFormat="1" ht="15">
      <c r="A55" s="154" t="s">
        <v>70</v>
      </c>
      <c r="B55" s="348">
        <v>389.077</v>
      </c>
      <c r="C55" s="262">
        <v>9.5</v>
      </c>
      <c r="D55" s="311">
        <f aca="true" t="shared" si="17" ref="D55:D68">B55-C55</f>
        <v>379.577</v>
      </c>
      <c r="E55" s="185">
        <v>379.6</v>
      </c>
      <c r="F55" s="73">
        <f t="shared" si="11"/>
        <v>100.00605937662188</v>
      </c>
      <c r="G55" s="27">
        <v>380</v>
      </c>
      <c r="H55" s="219">
        <f t="shared" si="7"/>
        <v>-0.39999999999997726</v>
      </c>
      <c r="I55" s="156">
        <v>941.4</v>
      </c>
      <c r="J55" s="27">
        <v>741.9</v>
      </c>
      <c r="K55" s="115">
        <f aca="true" t="shared" si="18" ref="K55:K86">I55-J55</f>
        <v>199.5</v>
      </c>
      <c r="L55" s="72">
        <f t="shared" si="12"/>
        <v>24.799789251844043</v>
      </c>
      <c r="M55" s="73">
        <f t="shared" si="13"/>
        <v>19.523684210526316</v>
      </c>
      <c r="N55" s="115">
        <f t="shared" si="14"/>
        <v>5.276105041317727</v>
      </c>
    </row>
    <row r="56" spans="1:14" s="2" customFormat="1" ht="15">
      <c r="A56" s="154" t="s">
        <v>71</v>
      </c>
      <c r="B56" s="348">
        <v>33.963</v>
      </c>
      <c r="C56" s="262">
        <v>0.15</v>
      </c>
      <c r="D56" s="311">
        <f t="shared" si="17"/>
        <v>33.813</v>
      </c>
      <c r="E56" s="185">
        <v>33.19</v>
      </c>
      <c r="F56" s="73">
        <f t="shared" si="11"/>
        <v>98.15751338242687</v>
      </c>
      <c r="G56" s="27">
        <v>32.61</v>
      </c>
      <c r="H56" s="219">
        <f t="shared" si="7"/>
        <v>0.5799999999999983</v>
      </c>
      <c r="I56" s="156">
        <v>66.766</v>
      </c>
      <c r="J56" s="27">
        <v>59.57</v>
      </c>
      <c r="K56" s="115">
        <f t="shared" si="18"/>
        <v>7.196000000000005</v>
      </c>
      <c r="L56" s="72">
        <f t="shared" si="12"/>
        <v>20.116300090388673</v>
      </c>
      <c r="M56" s="73">
        <f t="shared" si="13"/>
        <v>18.267402637227846</v>
      </c>
      <c r="N56" s="115">
        <f t="shared" si="14"/>
        <v>1.848897453160827</v>
      </c>
    </row>
    <row r="57" spans="1:14" s="2" customFormat="1" ht="15">
      <c r="A57" s="154" t="s">
        <v>72</v>
      </c>
      <c r="B57" s="348">
        <v>153.556</v>
      </c>
      <c r="C57" s="262">
        <v>5.472</v>
      </c>
      <c r="D57" s="311">
        <f t="shared" si="17"/>
        <v>148.084</v>
      </c>
      <c r="E57" s="185">
        <v>147.897</v>
      </c>
      <c r="F57" s="73">
        <f t="shared" si="11"/>
        <v>99.87372032089894</v>
      </c>
      <c r="G57" s="27">
        <v>140.1</v>
      </c>
      <c r="H57" s="219">
        <f t="shared" si="7"/>
        <v>7.796999999999997</v>
      </c>
      <c r="I57" s="156">
        <v>451.395</v>
      </c>
      <c r="J57" s="27">
        <v>358.7</v>
      </c>
      <c r="K57" s="115">
        <f t="shared" si="18"/>
        <v>92.695</v>
      </c>
      <c r="L57" s="72">
        <f t="shared" si="12"/>
        <v>30.520903060914012</v>
      </c>
      <c r="M57" s="73">
        <f t="shared" si="13"/>
        <v>25.603140613847252</v>
      </c>
      <c r="N57" s="115">
        <f t="shared" si="14"/>
        <v>4.91776244706676</v>
      </c>
    </row>
    <row r="58" spans="1:14" s="2" customFormat="1" ht="15">
      <c r="A58" s="154" t="s">
        <v>73</v>
      </c>
      <c r="B58" s="348">
        <v>385.647</v>
      </c>
      <c r="C58" s="262"/>
      <c r="D58" s="311">
        <f t="shared" si="17"/>
        <v>385.647</v>
      </c>
      <c r="E58" s="185">
        <v>385.6</v>
      </c>
      <c r="F58" s="73">
        <f t="shared" si="11"/>
        <v>99.98781268880609</v>
      </c>
      <c r="G58" s="27">
        <v>367.3</v>
      </c>
      <c r="H58" s="219">
        <f aca="true" t="shared" si="19" ref="H58:H89">E58-G58</f>
        <v>18.30000000000001</v>
      </c>
      <c r="I58" s="156">
        <v>1461.3</v>
      </c>
      <c r="J58" s="27">
        <v>1043.1</v>
      </c>
      <c r="K58" s="115">
        <f t="shared" si="18"/>
        <v>418.20000000000005</v>
      </c>
      <c r="L58" s="72">
        <f t="shared" si="12"/>
        <v>37.89678423236514</v>
      </c>
      <c r="M58" s="73">
        <f t="shared" si="13"/>
        <v>28.39912877756602</v>
      </c>
      <c r="N58" s="115">
        <f t="shared" si="14"/>
        <v>9.497655454799123</v>
      </c>
    </row>
    <row r="59" spans="1:14" s="2" customFormat="1" ht="15">
      <c r="A59" s="154" t="s">
        <v>74</v>
      </c>
      <c r="B59" s="348">
        <v>147.185</v>
      </c>
      <c r="C59" s="262">
        <v>12</v>
      </c>
      <c r="D59" s="311">
        <f t="shared" si="17"/>
        <v>135.185</v>
      </c>
      <c r="E59" s="185">
        <v>97.363</v>
      </c>
      <c r="F59" s="73">
        <f t="shared" si="11"/>
        <v>72.02204386581352</v>
      </c>
      <c r="G59" s="27">
        <v>121.7</v>
      </c>
      <c r="H59" s="219">
        <f t="shared" si="19"/>
        <v>-24.337000000000003</v>
      </c>
      <c r="I59" s="156">
        <v>202.267</v>
      </c>
      <c r="J59" s="27">
        <v>206.9</v>
      </c>
      <c r="K59" s="115">
        <f t="shared" si="18"/>
        <v>-4.63300000000001</v>
      </c>
      <c r="L59" s="72">
        <f t="shared" si="12"/>
        <v>20.774524203239423</v>
      </c>
      <c r="M59" s="73">
        <f t="shared" si="13"/>
        <v>17.000821692686937</v>
      </c>
      <c r="N59" s="115">
        <f t="shared" si="14"/>
        <v>3.7737025105524857</v>
      </c>
    </row>
    <row r="60" spans="1:14" s="2" customFormat="1" ht="15">
      <c r="A60" s="154" t="s">
        <v>35</v>
      </c>
      <c r="B60" s="348">
        <v>103.966</v>
      </c>
      <c r="C60" s="262">
        <v>9.409</v>
      </c>
      <c r="D60" s="311">
        <f t="shared" si="17"/>
        <v>94.55699999999999</v>
      </c>
      <c r="E60" s="185">
        <v>92.1</v>
      </c>
      <c r="F60" s="73">
        <f t="shared" si="11"/>
        <v>97.40156730860751</v>
      </c>
      <c r="G60" s="27">
        <v>90.5</v>
      </c>
      <c r="H60" s="219">
        <f t="shared" si="19"/>
        <v>1.5999999999999943</v>
      </c>
      <c r="I60" s="156">
        <v>244.5</v>
      </c>
      <c r="J60" s="27">
        <v>209.8</v>
      </c>
      <c r="K60" s="115">
        <f t="shared" si="18"/>
        <v>34.69999999999999</v>
      </c>
      <c r="L60" s="72">
        <f t="shared" si="12"/>
        <v>26.54723127035831</v>
      </c>
      <c r="M60" s="73">
        <f t="shared" si="13"/>
        <v>23.182320441988953</v>
      </c>
      <c r="N60" s="115">
        <f t="shared" si="14"/>
        <v>3.364910828369357</v>
      </c>
    </row>
    <row r="61" spans="1:14" s="2" customFormat="1" ht="15">
      <c r="A61" s="154" t="s">
        <v>94</v>
      </c>
      <c r="B61" s="348">
        <v>71.322</v>
      </c>
      <c r="C61" s="262"/>
      <c r="D61" s="311">
        <f t="shared" si="17"/>
        <v>71.322</v>
      </c>
      <c r="E61" s="185">
        <v>59.88</v>
      </c>
      <c r="F61" s="73">
        <f t="shared" si="11"/>
        <v>83.95726423824345</v>
      </c>
      <c r="G61" s="27">
        <v>60.5</v>
      </c>
      <c r="H61" s="219">
        <f t="shared" si="19"/>
        <v>-0.6199999999999974</v>
      </c>
      <c r="I61" s="156">
        <v>103.69</v>
      </c>
      <c r="J61" s="27">
        <v>84.1</v>
      </c>
      <c r="K61" s="115">
        <f t="shared" si="18"/>
        <v>19.590000000000003</v>
      </c>
      <c r="L61" s="72">
        <f t="shared" si="12"/>
        <v>17.31629926519706</v>
      </c>
      <c r="M61" s="73">
        <f t="shared" si="13"/>
        <v>13.900826446280991</v>
      </c>
      <c r="N61" s="115">
        <f>L61-M61</f>
        <v>3.4154728189160686</v>
      </c>
    </row>
    <row r="62" spans="1:14" s="2" customFormat="1" ht="15">
      <c r="A62" s="154" t="s">
        <v>36</v>
      </c>
      <c r="B62" s="348">
        <v>98.42</v>
      </c>
      <c r="C62" s="262">
        <v>5.1</v>
      </c>
      <c r="D62" s="311">
        <f t="shared" si="17"/>
        <v>93.32000000000001</v>
      </c>
      <c r="E62" s="185">
        <v>90</v>
      </c>
      <c r="F62" s="73">
        <f t="shared" si="11"/>
        <v>96.44234890698671</v>
      </c>
      <c r="G62" s="27">
        <v>94.2</v>
      </c>
      <c r="H62" s="219">
        <f t="shared" si="19"/>
        <v>-4.200000000000003</v>
      </c>
      <c r="I62" s="156">
        <v>222.6</v>
      </c>
      <c r="J62" s="27">
        <v>194.2</v>
      </c>
      <c r="K62" s="115">
        <f t="shared" si="18"/>
        <v>28.400000000000006</v>
      </c>
      <c r="L62" s="72">
        <f t="shared" si="12"/>
        <v>24.73333333333333</v>
      </c>
      <c r="M62" s="73">
        <f t="shared" si="13"/>
        <v>20.615711252653924</v>
      </c>
      <c r="N62" s="115">
        <f t="shared" si="14"/>
        <v>4.117622080679407</v>
      </c>
    </row>
    <row r="63" spans="1:14" s="2" customFormat="1" ht="15">
      <c r="A63" s="154" t="s">
        <v>75</v>
      </c>
      <c r="B63" s="348">
        <v>139.679</v>
      </c>
      <c r="C63" s="262">
        <v>3.8</v>
      </c>
      <c r="D63" s="311">
        <f t="shared" si="17"/>
        <v>135.879</v>
      </c>
      <c r="E63" s="185">
        <v>133.9</v>
      </c>
      <c r="F63" s="73">
        <f t="shared" si="11"/>
        <v>98.54355713539253</v>
      </c>
      <c r="G63" s="27">
        <v>128.6</v>
      </c>
      <c r="H63" s="219">
        <f t="shared" si="19"/>
        <v>5.300000000000011</v>
      </c>
      <c r="I63" s="156">
        <v>320.7</v>
      </c>
      <c r="J63" s="27">
        <v>241.3</v>
      </c>
      <c r="K63" s="115">
        <f t="shared" si="18"/>
        <v>79.39999999999998</v>
      </c>
      <c r="L63" s="72">
        <f t="shared" si="12"/>
        <v>23.950709484690066</v>
      </c>
      <c r="M63" s="73">
        <f t="shared" si="13"/>
        <v>18.763608087091757</v>
      </c>
      <c r="N63" s="115">
        <f t="shared" si="14"/>
        <v>5.187101397598308</v>
      </c>
    </row>
    <row r="64" spans="1:14" s="2" customFormat="1" ht="15">
      <c r="A64" s="154" t="s">
        <v>37</v>
      </c>
      <c r="B64" s="348">
        <v>471.342</v>
      </c>
      <c r="C64" s="262">
        <v>0.5</v>
      </c>
      <c r="D64" s="311">
        <f t="shared" si="17"/>
        <v>470.842</v>
      </c>
      <c r="E64" s="185">
        <v>470.3</v>
      </c>
      <c r="F64" s="73">
        <f t="shared" si="11"/>
        <v>99.88488707464501</v>
      </c>
      <c r="G64" s="27">
        <v>479.6</v>
      </c>
      <c r="H64" s="219">
        <f t="shared" si="19"/>
        <v>-9.300000000000011</v>
      </c>
      <c r="I64" s="156">
        <v>797.4</v>
      </c>
      <c r="J64" s="27">
        <v>526.8</v>
      </c>
      <c r="K64" s="115">
        <f t="shared" si="18"/>
        <v>270.6</v>
      </c>
      <c r="L64" s="72">
        <f t="shared" si="12"/>
        <v>16.955135020199872</v>
      </c>
      <c r="M64" s="73">
        <f t="shared" si="13"/>
        <v>10.98415346121768</v>
      </c>
      <c r="N64" s="115">
        <f t="shared" si="14"/>
        <v>5.970981558982192</v>
      </c>
    </row>
    <row r="65" spans="1:14" s="2" customFormat="1" ht="15">
      <c r="A65" s="154" t="s">
        <v>38</v>
      </c>
      <c r="B65" s="348">
        <v>105.964</v>
      </c>
      <c r="C65" s="262">
        <v>0.5</v>
      </c>
      <c r="D65" s="311">
        <f t="shared" si="17"/>
        <v>105.464</v>
      </c>
      <c r="E65" s="185">
        <v>105.5</v>
      </c>
      <c r="F65" s="73">
        <f t="shared" si="11"/>
        <v>100.03413487066678</v>
      </c>
      <c r="G65" s="27">
        <v>113.1</v>
      </c>
      <c r="H65" s="219">
        <f t="shared" si="19"/>
        <v>-7.599999999999994</v>
      </c>
      <c r="I65" s="156">
        <v>325</v>
      </c>
      <c r="J65" s="27">
        <v>273.6</v>
      </c>
      <c r="K65" s="115">
        <f t="shared" si="18"/>
        <v>51.39999999999998</v>
      </c>
      <c r="L65" s="72">
        <f t="shared" si="12"/>
        <v>30.80568720379147</v>
      </c>
      <c r="M65" s="73">
        <f t="shared" si="13"/>
        <v>24.190981432360743</v>
      </c>
      <c r="N65" s="115">
        <f t="shared" si="14"/>
        <v>6.614705771430728</v>
      </c>
    </row>
    <row r="66" spans="1:14" s="2" customFormat="1" ht="15">
      <c r="A66" s="353" t="s">
        <v>39</v>
      </c>
      <c r="B66" s="348">
        <v>293.896</v>
      </c>
      <c r="C66" s="262">
        <v>4.9</v>
      </c>
      <c r="D66" s="311">
        <f t="shared" si="17"/>
        <v>288.99600000000004</v>
      </c>
      <c r="E66" s="185">
        <v>283.1</v>
      </c>
      <c r="F66" s="73">
        <f t="shared" si="11"/>
        <v>97.95983335409485</v>
      </c>
      <c r="G66" s="27">
        <v>291.2</v>
      </c>
      <c r="H66" s="219">
        <f t="shared" si="19"/>
        <v>-8.099999999999966</v>
      </c>
      <c r="I66" s="156">
        <v>625.3</v>
      </c>
      <c r="J66" s="27">
        <v>458.8</v>
      </c>
      <c r="K66" s="115">
        <f t="shared" si="18"/>
        <v>166.49999999999994</v>
      </c>
      <c r="L66" s="72">
        <f t="shared" si="12"/>
        <v>22.08760155422112</v>
      </c>
      <c r="M66" s="73">
        <f t="shared" si="13"/>
        <v>15.755494505494507</v>
      </c>
      <c r="N66" s="115">
        <f t="shared" si="14"/>
        <v>6.332107048726613</v>
      </c>
    </row>
    <row r="67" spans="1:14" s="2" customFormat="1" ht="15">
      <c r="A67" s="353" t="s">
        <v>40</v>
      </c>
      <c r="B67" s="348">
        <v>327.926</v>
      </c>
      <c r="C67" s="262">
        <v>2.9</v>
      </c>
      <c r="D67" s="311">
        <f t="shared" si="17"/>
        <v>325.026</v>
      </c>
      <c r="E67" s="181">
        <v>325</v>
      </c>
      <c r="F67" s="73">
        <f t="shared" si="11"/>
        <v>99.9920006399488</v>
      </c>
      <c r="G67" s="23">
        <v>338.4</v>
      </c>
      <c r="H67" s="219">
        <f t="shared" si="19"/>
        <v>-13.399999999999977</v>
      </c>
      <c r="I67" s="151">
        <v>593.6</v>
      </c>
      <c r="J67" s="23">
        <v>509.2</v>
      </c>
      <c r="K67" s="115">
        <f t="shared" si="18"/>
        <v>84.40000000000003</v>
      </c>
      <c r="L67" s="72">
        <f t="shared" si="12"/>
        <v>18.264615384615386</v>
      </c>
      <c r="M67" s="73">
        <f t="shared" si="13"/>
        <v>15.047281323877069</v>
      </c>
      <c r="N67" s="115">
        <f t="shared" si="14"/>
        <v>3.2173340607383167</v>
      </c>
    </row>
    <row r="68" spans="1:14" s="2" customFormat="1" ht="15">
      <c r="A68" s="154" t="s">
        <v>41</v>
      </c>
      <c r="B68" s="348">
        <v>115.915</v>
      </c>
      <c r="C68" s="262"/>
      <c r="D68" s="311">
        <f t="shared" si="17"/>
        <v>115.915</v>
      </c>
      <c r="E68" s="185">
        <v>115.915</v>
      </c>
      <c r="F68" s="73">
        <f t="shared" si="11"/>
        <v>100</v>
      </c>
      <c r="G68" s="27">
        <v>95.29</v>
      </c>
      <c r="H68" s="219">
        <f t="shared" si="19"/>
        <v>20.625</v>
      </c>
      <c r="I68" s="156">
        <v>324.772</v>
      </c>
      <c r="J68" s="27">
        <v>228.127</v>
      </c>
      <c r="K68" s="115">
        <f t="shared" si="18"/>
        <v>96.64499999999998</v>
      </c>
      <c r="L68" s="72">
        <f t="shared" si="12"/>
        <v>28.018116723461155</v>
      </c>
      <c r="M68" s="73">
        <f t="shared" si="13"/>
        <v>23.940287543288903</v>
      </c>
      <c r="N68" s="115">
        <f t="shared" si="14"/>
        <v>4.077829180172252</v>
      </c>
    </row>
    <row r="69" spans="1:14" s="15" customFormat="1" ht="15.75">
      <c r="A69" s="157" t="s">
        <v>76</v>
      </c>
      <c r="B69" s="347">
        <v>708.698</v>
      </c>
      <c r="C69" s="242">
        <f>SUM(C70:C75)-C73-C74</f>
        <v>15.077</v>
      </c>
      <c r="D69" s="194">
        <f>SUM(D70:D75)-D73-D74</f>
        <v>693.6200000000001</v>
      </c>
      <c r="E69" s="184">
        <f>SUM(E70:E75)-E73-E74</f>
        <v>690.481</v>
      </c>
      <c r="F69" s="39">
        <f t="shared" si="11"/>
        <v>99.54744672875636</v>
      </c>
      <c r="G69" s="26">
        <v>711.9000000000001</v>
      </c>
      <c r="H69" s="218">
        <f t="shared" si="19"/>
        <v>-21.419000000000096</v>
      </c>
      <c r="I69" s="159">
        <f>SUM(I70:I75)-I73-I74</f>
        <v>1487.02</v>
      </c>
      <c r="J69" s="26">
        <v>1317.3</v>
      </c>
      <c r="K69" s="116">
        <f t="shared" si="18"/>
        <v>169.72000000000003</v>
      </c>
      <c r="L69" s="42">
        <f t="shared" si="12"/>
        <v>21.53600171474668</v>
      </c>
      <c r="M69" s="39">
        <f t="shared" si="13"/>
        <v>18.504003371260005</v>
      </c>
      <c r="N69" s="117">
        <f t="shared" si="14"/>
        <v>3.0319983434866735</v>
      </c>
    </row>
    <row r="70" spans="1:14" s="2" customFormat="1" ht="15">
      <c r="A70" s="154" t="s">
        <v>77</v>
      </c>
      <c r="B70" s="348">
        <v>137.184</v>
      </c>
      <c r="C70" s="262">
        <v>0.866</v>
      </c>
      <c r="D70" s="311">
        <f aca="true" t="shared" si="20" ref="D70:D75">B70-C70</f>
        <v>136.31799999999998</v>
      </c>
      <c r="E70" s="185">
        <v>136.318</v>
      </c>
      <c r="F70" s="73">
        <f aca="true" t="shared" si="21" ref="F70:F101">E70/D70*100</f>
        <v>100.00000000000003</v>
      </c>
      <c r="G70" s="27">
        <v>140.5</v>
      </c>
      <c r="H70" s="219">
        <f t="shared" si="19"/>
        <v>-4.181999999999988</v>
      </c>
      <c r="I70" s="156">
        <v>263.2</v>
      </c>
      <c r="J70" s="27">
        <v>227.3</v>
      </c>
      <c r="K70" s="115">
        <f t="shared" si="18"/>
        <v>35.89999999999998</v>
      </c>
      <c r="L70" s="72">
        <f aca="true" t="shared" si="22" ref="L70:L102">IF(E70&gt;0,I70/E70*10,"")</f>
        <v>19.307795008729585</v>
      </c>
      <c r="M70" s="73">
        <f aca="true" t="shared" si="23" ref="M70:M102">IF(G70&gt;0,J70/G70*10,"")</f>
        <v>16.1779359430605</v>
      </c>
      <c r="N70" s="115">
        <f t="shared" si="14"/>
        <v>3.129859065669084</v>
      </c>
    </row>
    <row r="71" spans="1:14" s="2" customFormat="1" ht="15">
      <c r="A71" s="154" t="s">
        <v>42</v>
      </c>
      <c r="B71" s="348">
        <v>137.375</v>
      </c>
      <c r="C71" s="262">
        <v>10.2</v>
      </c>
      <c r="D71" s="311">
        <f t="shared" si="20"/>
        <v>127.175</v>
      </c>
      <c r="E71" s="185">
        <v>124.86</v>
      </c>
      <c r="F71" s="73">
        <f t="shared" si="21"/>
        <v>98.17967367800276</v>
      </c>
      <c r="G71" s="27">
        <v>133.6</v>
      </c>
      <c r="H71" s="219">
        <f t="shared" si="19"/>
        <v>-8.739999999999995</v>
      </c>
      <c r="I71" s="156">
        <v>323.82</v>
      </c>
      <c r="J71" s="27">
        <v>260.3</v>
      </c>
      <c r="K71" s="115">
        <f t="shared" si="18"/>
        <v>63.51999999999998</v>
      </c>
      <c r="L71" s="72">
        <f t="shared" si="22"/>
        <v>25.93464680442095</v>
      </c>
      <c r="M71" s="73">
        <f t="shared" si="23"/>
        <v>19.483532934131738</v>
      </c>
      <c r="N71" s="115">
        <f t="shared" si="14"/>
        <v>6.451113870289213</v>
      </c>
    </row>
    <row r="72" spans="1:14" s="2" customFormat="1" ht="15">
      <c r="A72" s="154" t="s">
        <v>43</v>
      </c>
      <c r="B72" s="348">
        <v>136.814</v>
      </c>
      <c r="C72" s="262">
        <v>1.111</v>
      </c>
      <c r="D72" s="311">
        <f t="shared" si="20"/>
        <v>135.703</v>
      </c>
      <c r="E72" s="185">
        <v>135.703</v>
      </c>
      <c r="F72" s="73">
        <f t="shared" si="21"/>
        <v>100</v>
      </c>
      <c r="G72" s="27">
        <v>139</v>
      </c>
      <c r="H72" s="219">
        <f t="shared" si="19"/>
        <v>-3.296999999999997</v>
      </c>
      <c r="I72" s="156">
        <v>366.7</v>
      </c>
      <c r="J72" s="27">
        <v>404.5</v>
      </c>
      <c r="K72" s="115">
        <f t="shared" si="18"/>
        <v>-37.80000000000001</v>
      </c>
      <c r="L72" s="72">
        <f t="shared" si="22"/>
        <v>27.02224711318099</v>
      </c>
      <c r="M72" s="73">
        <f t="shared" si="23"/>
        <v>29.100719424460433</v>
      </c>
      <c r="N72" s="115">
        <f t="shared" si="14"/>
        <v>-2.0784723112794445</v>
      </c>
    </row>
    <row r="73" spans="1:14" s="2" customFormat="1" ht="15" customHeight="1" hidden="1">
      <c r="A73" s="154" t="s">
        <v>78</v>
      </c>
      <c r="B73" s="348"/>
      <c r="C73" s="262"/>
      <c r="D73" s="311">
        <f t="shared" si="20"/>
        <v>0</v>
      </c>
      <c r="E73" s="185"/>
      <c r="F73" s="73" t="e">
        <f t="shared" si="21"/>
        <v>#DIV/0!</v>
      </c>
      <c r="G73" s="27"/>
      <c r="H73" s="219">
        <f t="shared" si="19"/>
        <v>0</v>
      </c>
      <c r="I73" s="156"/>
      <c r="J73" s="27"/>
      <c r="K73" s="115">
        <f t="shared" si="18"/>
        <v>0</v>
      </c>
      <c r="L73" s="72">
        <f t="shared" si="22"/>
      </c>
      <c r="M73" s="73">
        <f t="shared" si="23"/>
      </c>
      <c r="N73" s="115" t="e">
        <f t="shared" si="14"/>
        <v>#VALUE!</v>
      </c>
    </row>
    <row r="74" spans="1:14" s="2" customFormat="1" ht="15" customHeight="1" hidden="1">
      <c r="A74" s="154" t="s">
        <v>79</v>
      </c>
      <c r="B74" s="348"/>
      <c r="C74" s="262"/>
      <c r="D74" s="311">
        <f t="shared" si="20"/>
        <v>0</v>
      </c>
      <c r="E74" s="185"/>
      <c r="F74" s="73" t="e">
        <f t="shared" si="21"/>
        <v>#DIV/0!</v>
      </c>
      <c r="G74" s="27"/>
      <c r="H74" s="219">
        <f t="shared" si="19"/>
        <v>0</v>
      </c>
      <c r="I74" s="156"/>
      <c r="J74" s="27"/>
      <c r="K74" s="115">
        <f t="shared" si="18"/>
        <v>0</v>
      </c>
      <c r="L74" s="72">
        <f t="shared" si="22"/>
      </c>
      <c r="M74" s="73">
        <f t="shared" si="23"/>
      </c>
      <c r="N74" s="115" t="e">
        <f t="shared" si="14"/>
        <v>#VALUE!</v>
      </c>
    </row>
    <row r="75" spans="1:14" s="2" customFormat="1" ht="15">
      <c r="A75" s="154" t="s">
        <v>44</v>
      </c>
      <c r="B75" s="348">
        <v>297.324</v>
      </c>
      <c r="C75" s="262">
        <v>2.9</v>
      </c>
      <c r="D75" s="311">
        <f t="shared" si="20"/>
        <v>294.42400000000004</v>
      </c>
      <c r="E75" s="185">
        <v>293.6</v>
      </c>
      <c r="F75" s="73">
        <f t="shared" si="21"/>
        <v>99.72013151101812</v>
      </c>
      <c r="G75" s="27">
        <v>298.8</v>
      </c>
      <c r="H75" s="219">
        <f t="shared" si="19"/>
        <v>-5.199999999999989</v>
      </c>
      <c r="I75" s="156">
        <v>533.3</v>
      </c>
      <c r="J75" s="27">
        <v>425.2</v>
      </c>
      <c r="K75" s="115">
        <f t="shared" si="18"/>
        <v>108.09999999999997</v>
      </c>
      <c r="L75" s="72">
        <f t="shared" si="22"/>
        <v>18.1641689373297</v>
      </c>
      <c r="M75" s="73">
        <f t="shared" si="23"/>
        <v>14.230254350736278</v>
      </c>
      <c r="N75" s="115">
        <f t="shared" si="14"/>
        <v>3.9339145865934206</v>
      </c>
    </row>
    <row r="76" spans="1:14" s="15" customFormat="1" ht="15.75">
      <c r="A76" s="157" t="s">
        <v>45</v>
      </c>
      <c r="B76" s="347">
        <v>1172.755</v>
      </c>
      <c r="C76" s="242">
        <f>SUM(C77:C92)-C83-C84-C92</f>
        <v>9.62</v>
      </c>
      <c r="D76" s="194">
        <f>SUM(D77:D92)-D83-D84-D92</f>
        <v>1163.1349999999998</v>
      </c>
      <c r="E76" s="184">
        <f>SUM(E77:E92)-E83-E84-E92</f>
        <v>1082.168</v>
      </c>
      <c r="F76" s="39">
        <f t="shared" si="21"/>
        <v>93.03889918195223</v>
      </c>
      <c r="G76" s="26">
        <v>1107.599</v>
      </c>
      <c r="H76" s="218">
        <f t="shared" si="19"/>
        <v>-25.43100000000004</v>
      </c>
      <c r="I76" s="159">
        <f>SUM(I77:I92)-I83-I84-I92</f>
        <v>2135.719</v>
      </c>
      <c r="J76" s="26">
        <v>2179.0800000000004</v>
      </c>
      <c r="K76" s="116">
        <f t="shared" si="18"/>
        <v>-43.36100000000033</v>
      </c>
      <c r="L76" s="42">
        <f t="shared" si="22"/>
        <v>19.73555861936409</v>
      </c>
      <c r="M76" s="39">
        <f t="shared" si="23"/>
        <v>19.673907253437395</v>
      </c>
      <c r="N76" s="117">
        <f t="shared" si="14"/>
        <v>0.0616513659266964</v>
      </c>
    </row>
    <row r="77" spans="1:14" s="2" customFormat="1" ht="15">
      <c r="A77" s="154" t="s">
        <v>80</v>
      </c>
      <c r="B77" s="348">
        <v>0.236</v>
      </c>
      <c r="C77" s="262"/>
      <c r="D77" s="311">
        <f aca="true" t="shared" si="24" ref="D77:D92">B77-C77</f>
        <v>0.236</v>
      </c>
      <c r="E77" s="185">
        <v>0.178</v>
      </c>
      <c r="F77" s="73">
        <f t="shared" si="21"/>
        <v>75.42372881355932</v>
      </c>
      <c r="G77" s="27"/>
      <c r="H77" s="219">
        <f t="shared" si="19"/>
        <v>0.178</v>
      </c>
      <c r="I77" s="156">
        <v>0.219</v>
      </c>
      <c r="J77" s="27"/>
      <c r="K77" s="115">
        <f t="shared" si="18"/>
        <v>0.219</v>
      </c>
      <c r="L77" s="72">
        <f t="shared" si="22"/>
        <v>12.303370786516854</v>
      </c>
      <c r="M77" s="73"/>
      <c r="N77" s="115">
        <f t="shared" si="14"/>
        <v>12.303370786516854</v>
      </c>
    </row>
    <row r="78" spans="1:14" s="2" customFormat="1" ht="15">
      <c r="A78" s="154" t="s">
        <v>81</v>
      </c>
      <c r="B78" s="348">
        <v>7.405</v>
      </c>
      <c r="C78" s="262">
        <v>3.3</v>
      </c>
      <c r="D78" s="311">
        <f t="shared" si="24"/>
        <v>4.105</v>
      </c>
      <c r="E78" s="185">
        <v>3.4</v>
      </c>
      <c r="F78" s="73">
        <f t="shared" si="21"/>
        <v>82.8258221680877</v>
      </c>
      <c r="G78" s="27">
        <v>0.738</v>
      </c>
      <c r="H78" s="219">
        <f t="shared" si="19"/>
        <v>2.662</v>
      </c>
      <c r="I78" s="156">
        <v>3.3</v>
      </c>
      <c r="J78" s="27">
        <v>0.98</v>
      </c>
      <c r="K78" s="115">
        <f t="shared" si="18"/>
        <v>2.32</v>
      </c>
      <c r="L78" s="72">
        <f t="shared" si="22"/>
        <v>9.705882352941176</v>
      </c>
      <c r="M78" s="73">
        <f t="shared" si="23"/>
        <v>13.279132791327912</v>
      </c>
      <c r="N78" s="115">
        <f t="shared" si="14"/>
        <v>-3.5732504383867365</v>
      </c>
    </row>
    <row r="79" spans="1:14" s="2" customFormat="1" ht="15">
      <c r="A79" s="154" t="s">
        <v>82</v>
      </c>
      <c r="B79" s="348">
        <v>0.565</v>
      </c>
      <c r="C79" s="262"/>
      <c r="D79" s="311">
        <f t="shared" si="24"/>
        <v>0.565</v>
      </c>
      <c r="E79" s="185">
        <v>0.2</v>
      </c>
      <c r="F79" s="73">
        <f t="shared" si="21"/>
        <v>35.39823008849558</v>
      </c>
      <c r="G79" s="27"/>
      <c r="H79" s="219">
        <f t="shared" si="19"/>
        <v>0.2</v>
      </c>
      <c r="I79" s="156">
        <v>0.18</v>
      </c>
      <c r="J79" s="27"/>
      <c r="K79" s="115">
        <f t="shared" si="18"/>
        <v>0.18</v>
      </c>
      <c r="L79" s="72">
        <f t="shared" si="22"/>
        <v>9</v>
      </c>
      <c r="M79" s="73"/>
      <c r="N79" s="115">
        <f t="shared" si="14"/>
        <v>9</v>
      </c>
    </row>
    <row r="80" spans="1:14" s="2" customFormat="1" ht="15">
      <c r="A80" s="154" t="s">
        <v>83</v>
      </c>
      <c r="B80" s="348">
        <v>12.838</v>
      </c>
      <c r="C80" s="262"/>
      <c r="D80" s="311">
        <f t="shared" si="24"/>
        <v>12.838</v>
      </c>
      <c r="E80" s="185">
        <v>8.6</v>
      </c>
      <c r="F80" s="73">
        <f t="shared" si="21"/>
        <v>66.98862751207353</v>
      </c>
      <c r="G80" s="27">
        <v>8.5</v>
      </c>
      <c r="H80" s="219">
        <f t="shared" si="19"/>
        <v>0.09999999999999964</v>
      </c>
      <c r="I80" s="156">
        <v>14.4</v>
      </c>
      <c r="J80" s="27">
        <v>12.2</v>
      </c>
      <c r="K80" s="115">
        <f t="shared" si="18"/>
        <v>2.200000000000001</v>
      </c>
      <c r="L80" s="72">
        <f t="shared" si="22"/>
        <v>16.74418604651163</v>
      </c>
      <c r="M80" s="73">
        <f t="shared" si="23"/>
        <v>14.352941176470589</v>
      </c>
      <c r="N80" s="115">
        <f t="shared" si="14"/>
        <v>2.3912448700410405</v>
      </c>
    </row>
    <row r="81" spans="1:14" s="2" customFormat="1" ht="15">
      <c r="A81" s="154" t="s">
        <v>46</v>
      </c>
      <c r="B81" s="348">
        <v>278.774</v>
      </c>
      <c r="C81" s="262">
        <v>3.1</v>
      </c>
      <c r="D81" s="311">
        <f t="shared" si="24"/>
        <v>275.674</v>
      </c>
      <c r="E81" s="185">
        <v>226.2</v>
      </c>
      <c r="F81" s="73">
        <f t="shared" si="21"/>
        <v>82.0534399326741</v>
      </c>
      <c r="G81" s="27">
        <v>257.4</v>
      </c>
      <c r="H81" s="219">
        <f t="shared" si="19"/>
        <v>-31.19999999999999</v>
      </c>
      <c r="I81" s="156">
        <v>345.6</v>
      </c>
      <c r="J81" s="27">
        <v>445.4</v>
      </c>
      <c r="K81" s="115">
        <f t="shared" si="18"/>
        <v>-99.79999999999995</v>
      </c>
      <c r="L81" s="72">
        <f t="shared" si="22"/>
        <v>15.278514588859418</v>
      </c>
      <c r="M81" s="73">
        <f t="shared" si="23"/>
        <v>17.303807303807304</v>
      </c>
      <c r="N81" s="115">
        <f t="shared" si="14"/>
        <v>-2.025292714947886</v>
      </c>
    </row>
    <row r="82" spans="1:14" s="2" customFormat="1" ht="15">
      <c r="A82" s="154" t="s">
        <v>47</v>
      </c>
      <c r="B82" s="348">
        <v>147.871</v>
      </c>
      <c r="C82" s="262">
        <v>2.05</v>
      </c>
      <c r="D82" s="311">
        <f t="shared" si="24"/>
        <v>145.821</v>
      </c>
      <c r="E82" s="185">
        <v>122.45</v>
      </c>
      <c r="F82" s="73">
        <f t="shared" si="21"/>
        <v>83.97281598672345</v>
      </c>
      <c r="G82" s="27">
        <v>139.2</v>
      </c>
      <c r="H82" s="219">
        <f t="shared" si="19"/>
        <v>-16.749999999999986</v>
      </c>
      <c r="I82" s="156">
        <v>362.62</v>
      </c>
      <c r="J82" s="27">
        <v>416.1</v>
      </c>
      <c r="K82" s="115">
        <f t="shared" si="18"/>
        <v>-53.48000000000002</v>
      </c>
      <c r="L82" s="72">
        <f t="shared" si="22"/>
        <v>29.61371988566762</v>
      </c>
      <c r="M82" s="73">
        <f t="shared" si="23"/>
        <v>29.89224137931035</v>
      </c>
      <c r="N82" s="115">
        <f t="shared" si="14"/>
        <v>-0.27852149364272805</v>
      </c>
    </row>
    <row r="83" spans="1:14" s="2" customFormat="1" ht="15" customHeight="1" hidden="1">
      <c r="A83" s="154" t="s">
        <v>84</v>
      </c>
      <c r="B83" s="348"/>
      <c r="C83" s="262"/>
      <c r="D83" s="311">
        <f t="shared" si="24"/>
        <v>0</v>
      </c>
      <c r="E83" s="185"/>
      <c r="F83" s="73" t="e">
        <f t="shared" si="21"/>
        <v>#DIV/0!</v>
      </c>
      <c r="G83" s="27"/>
      <c r="H83" s="219">
        <f t="shared" si="19"/>
        <v>0</v>
      </c>
      <c r="I83" s="156"/>
      <c r="J83" s="27"/>
      <c r="K83" s="115">
        <f t="shared" si="18"/>
        <v>0</v>
      </c>
      <c r="L83" s="72">
        <f t="shared" si="22"/>
      </c>
      <c r="M83" s="73">
        <f t="shared" si="23"/>
      </c>
      <c r="N83" s="115" t="e">
        <f t="shared" si="14"/>
        <v>#VALUE!</v>
      </c>
    </row>
    <row r="84" spans="1:14" s="2" customFormat="1" ht="15" customHeight="1" hidden="1">
      <c r="A84" s="154" t="s">
        <v>85</v>
      </c>
      <c r="B84" s="348"/>
      <c r="C84" s="262"/>
      <c r="D84" s="311">
        <f t="shared" si="24"/>
        <v>0</v>
      </c>
      <c r="E84" s="185"/>
      <c r="F84" s="73" t="e">
        <f t="shared" si="21"/>
        <v>#DIV/0!</v>
      </c>
      <c r="G84" s="27"/>
      <c r="H84" s="219">
        <f t="shared" si="19"/>
        <v>0</v>
      </c>
      <c r="I84" s="156"/>
      <c r="J84" s="27"/>
      <c r="K84" s="115">
        <f t="shared" si="18"/>
        <v>0</v>
      </c>
      <c r="L84" s="72">
        <f t="shared" si="22"/>
      </c>
      <c r="M84" s="73">
        <f t="shared" si="23"/>
      </c>
      <c r="N84" s="115" t="e">
        <f t="shared" si="14"/>
        <v>#VALUE!</v>
      </c>
    </row>
    <row r="85" spans="1:14" s="2" customFormat="1" ht="15">
      <c r="A85" s="154" t="s">
        <v>48</v>
      </c>
      <c r="B85" s="348">
        <v>87.721</v>
      </c>
      <c r="C85" s="262"/>
      <c r="D85" s="311">
        <f t="shared" si="24"/>
        <v>87.721</v>
      </c>
      <c r="E85" s="185">
        <v>86.3</v>
      </c>
      <c r="F85" s="73">
        <f t="shared" si="21"/>
        <v>98.38009142622633</v>
      </c>
      <c r="G85" s="27">
        <v>84.2</v>
      </c>
      <c r="H85" s="219">
        <f t="shared" si="19"/>
        <v>2.0999999999999943</v>
      </c>
      <c r="I85" s="156">
        <v>184.8</v>
      </c>
      <c r="J85" s="27">
        <v>162.5</v>
      </c>
      <c r="K85" s="115">
        <f t="shared" si="18"/>
        <v>22.30000000000001</v>
      </c>
      <c r="L85" s="72">
        <f t="shared" si="22"/>
        <v>21.413673232908458</v>
      </c>
      <c r="M85" s="73">
        <f t="shared" si="23"/>
        <v>19.299287410926365</v>
      </c>
      <c r="N85" s="115">
        <f t="shared" si="14"/>
        <v>2.1143858219820935</v>
      </c>
    </row>
    <row r="86" spans="1:14" s="2" customFormat="1" ht="15" customHeight="1" hidden="1">
      <c r="A86" s="154" t="s">
        <v>86</v>
      </c>
      <c r="B86" s="348"/>
      <c r="C86" s="262"/>
      <c r="D86" s="311">
        <f t="shared" si="24"/>
        <v>0</v>
      </c>
      <c r="E86" s="185"/>
      <c r="F86" s="73" t="e">
        <f t="shared" si="21"/>
        <v>#DIV/0!</v>
      </c>
      <c r="G86" s="27"/>
      <c r="H86" s="219">
        <f t="shared" si="19"/>
        <v>0</v>
      </c>
      <c r="I86" s="156"/>
      <c r="J86" s="27"/>
      <c r="K86" s="115">
        <f t="shared" si="18"/>
        <v>0</v>
      </c>
      <c r="L86" s="72">
        <f t="shared" si="22"/>
      </c>
      <c r="M86" s="73">
        <f t="shared" si="23"/>
      </c>
      <c r="N86" s="115" t="e">
        <f t="shared" si="14"/>
        <v>#VALUE!</v>
      </c>
    </row>
    <row r="87" spans="1:14" s="2" customFormat="1" ht="15">
      <c r="A87" s="154" t="s">
        <v>49</v>
      </c>
      <c r="B87" s="348">
        <v>109.483</v>
      </c>
      <c r="C87" s="262">
        <v>0.5</v>
      </c>
      <c r="D87" s="311">
        <f t="shared" si="24"/>
        <v>108.983</v>
      </c>
      <c r="E87" s="185">
        <v>108.1</v>
      </c>
      <c r="F87" s="73">
        <f t="shared" si="21"/>
        <v>99.18978189258874</v>
      </c>
      <c r="G87" s="27">
        <v>119.4</v>
      </c>
      <c r="H87" s="219">
        <f t="shared" si="19"/>
        <v>-11.300000000000011</v>
      </c>
      <c r="I87" s="156">
        <v>229.3</v>
      </c>
      <c r="J87" s="27">
        <v>207.7</v>
      </c>
      <c r="K87" s="115">
        <f aca="true" t="shared" si="25" ref="K87:K103">I87-J87</f>
        <v>21.600000000000023</v>
      </c>
      <c r="L87" s="72">
        <f t="shared" si="22"/>
        <v>21.211840888066607</v>
      </c>
      <c r="M87" s="73">
        <f t="shared" si="23"/>
        <v>17.395309882747068</v>
      </c>
      <c r="N87" s="115">
        <f t="shared" si="14"/>
        <v>3.81653100531954</v>
      </c>
    </row>
    <row r="88" spans="1:14" s="2" customFormat="1" ht="15">
      <c r="A88" s="154" t="s">
        <v>50</v>
      </c>
      <c r="B88" s="348">
        <v>185.676</v>
      </c>
      <c r="C88" s="262"/>
      <c r="D88" s="311">
        <f t="shared" si="24"/>
        <v>185.676</v>
      </c>
      <c r="E88" s="185">
        <v>185.5</v>
      </c>
      <c r="F88" s="73">
        <f t="shared" si="21"/>
        <v>99.90521122816088</v>
      </c>
      <c r="G88" s="27">
        <v>175.6</v>
      </c>
      <c r="H88" s="219">
        <f t="shared" si="19"/>
        <v>9.900000000000006</v>
      </c>
      <c r="I88" s="156">
        <v>393.8</v>
      </c>
      <c r="J88" s="27">
        <v>351.7</v>
      </c>
      <c r="K88" s="115">
        <f t="shared" si="25"/>
        <v>42.10000000000002</v>
      </c>
      <c r="L88" s="72">
        <f t="shared" si="22"/>
        <v>21.22911051212938</v>
      </c>
      <c r="M88" s="73">
        <f t="shared" si="23"/>
        <v>20.028473804100226</v>
      </c>
      <c r="N88" s="115">
        <f t="shared" si="14"/>
        <v>1.2006367080291547</v>
      </c>
    </row>
    <row r="89" spans="1:14" s="2" customFormat="1" ht="15">
      <c r="A89" s="154" t="s">
        <v>51</v>
      </c>
      <c r="B89" s="348">
        <v>325.576</v>
      </c>
      <c r="C89" s="262"/>
      <c r="D89" s="311">
        <f t="shared" si="24"/>
        <v>325.576</v>
      </c>
      <c r="E89" s="185">
        <v>325.6</v>
      </c>
      <c r="F89" s="73">
        <f t="shared" si="21"/>
        <v>100.00737155072856</v>
      </c>
      <c r="G89" s="27">
        <v>309.861</v>
      </c>
      <c r="H89" s="219">
        <f t="shared" si="19"/>
        <v>15.739000000000033</v>
      </c>
      <c r="I89" s="156">
        <v>569.8</v>
      </c>
      <c r="J89" s="27">
        <v>560.6</v>
      </c>
      <c r="K89" s="115">
        <f t="shared" si="25"/>
        <v>9.199999999999932</v>
      </c>
      <c r="L89" s="72">
        <f t="shared" si="22"/>
        <v>17.499999999999996</v>
      </c>
      <c r="M89" s="73">
        <f t="shared" si="23"/>
        <v>18.091983179554706</v>
      </c>
      <c r="N89" s="115">
        <f t="shared" si="14"/>
        <v>-0.5919831795547097</v>
      </c>
    </row>
    <row r="90" spans="1:14" s="2" customFormat="1" ht="15">
      <c r="A90" s="353" t="s">
        <v>52</v>
      </c>
      <c r="B90" s="348">
        <v>10.84</v>
      </c>
      <c r="C90" s="262"/>
      <c r="D90" s="311">
        <f t="shared" si="24"/>
        <v>10.84</v>
      </c>
      <c r="E90" s="185">
        <v>10.84</v>
      </c>
      <c r="F90" s="73">
        <f t="shared" si="21"/>
        <v>100</v>
      </c>
      <c r="G90" s="27">
        <v>10</v>
      </c>
      <c r="H90" s="219">
        <f aca="true" t="shared" si="26" ref="H90:H103">E90-G90</f>
        <v>0.8399999999999999</v>
      </c>
      <c r="I90" s="156">
        <v>25.8</v>
      </c>
      <c r="J90" s="27">
        <v>18.4</v>
      </c>
      <c r="K90" s="115">
        <f t="shared" si="25"/>
        <v>7.400000000000002</v>
      </c>
      <c r="L90" s="72">
        <f t="shared" si="22"/>
        <v>23.800738007380073</v>
      </c>
      <c r="M90" s="73">
        <f t="shared" si="23"/>
        <v>18.4</v>
      </c>
      <c r="N90" s="115">
        <f t="shared" si="14"/>
        <v>5.400738007380074</v>
      </c>
    </row>
    <row r="91" spans="1:14" s="2" customFormat="1" ht="15">
      <c r="A91" s="154" t="s">
        <v>97</v>
      </c>
      <c r="B91" s="348">
        <v>5.77</v>
      </c>
      <c r="C91" s="262">
        <v>0.67</v>
      </c>
      <c r="D91" s="311">
        <f t="shared" si="24"/>
        <v>5.1</v>
      </c>
      <c r="E91" s="185">
        <v>4.8</v>
      </c>
      <c r="F91" s="73">
        <f t="shared" si="21"/>
        <v>94.11764705882352</v>
      </c>
      <c r="G91" s="27">
        <v>2.7</v>
      </c>
      <c r="H91" s="219">
        <f t="shared" si="26"/>
        <v>2.0999999999999996</v>
      </c>
      <c r="I91" s="156">
        <v>5.9</v>
      </c>
      <c r="J91" s="27">
        <v>3.5</v>
      </c>
      <c r="K91" s="115">
        <f t="shared" si="25"/>
        <v>2.4000000000000004</v>
      </c>
      <c r="L91" s="72">
        <f t="shared" si="22"/>
        <v>12.291666666666668</v>
      </c>
      <c r="M91" s="73">
        <f t="shared" si="23"/>
        <v>12.962962962962962</v>
      </c>
      <c r="N91" s="115">
        <f t="shared" si="14"/>
        <v>-0.6712962962962941</v>
      </c>
    </row>
    <row r="92" spans="1:14" s="2" customFormat="1" ht="15" customHeight="1" hidden="1">
      <c r="A92" s="154" t="s">
        <v>87</v>
      </c>
      <c r="B92" s="348"/>
      <c r="C92" s="262"/>
      <c r="D92" s="311">
        <f t="shared" si="24"/>
        <v>0</v>
      </c>
      <c r="E92" s="185"/>
      <c r="F92" s="73" t="e">
        <f t="shared" si="21"/>
        <v>#DIV/0!</v>
      </c>
      <c r="G92" s="27"/>
      <c r="H92" s="219">
        <f t="shared" si="26"/>
        <v>0</v>
      </c>
      <c r="I92" s="156"/>
      <c r="J92" s="27"/>
      <c r="K92" s="115">
        <f t="shared" si="25"/>
        <v>0</v>
      </c>
      <c r="L92" s="72">
        <f t="shared" si="22"/>
      </c>
      <c r="M92" s="73">
        <f t="shared" si="23"/>
      </c>
      <c r="N92" s="115" t="e">
        <f t="shared" si="14"/>
        <v>#VALUE!</v>
      </c>
    </row>
    <row r="93" spans="1:14" s="15" customFormat="1" ht="15.75">
      <c r="A93" s="157" t="s">
        <v>53</v>
      </c>
      <c r="B93" s="347">
        <v>44.807</v>
      </c>
      <c r="C93" s="261">
        <v>0.277000000000003</v>
      </c>
      <c r="D93" s="194">
        <f>SUM(D94:D103)-D99</f>
        <v>44.53099999999999</v>
      </c>
      <c r="E93" s="184">
        <f>SUM(E94:E103)-E99</f>
        <v>41.080999999999996</v>
      </c>
      <c r="F93" s="39">
        <f t="shared" si="21"/>
        <v>92.25258808470504</v>
      </c>
      <c r="G93" s="26">
        <v>37.376</v>
      </c>
      <c r="H93" s="218">
        <f t="shared" si="26"/>
        <v>3.7049999999999983</v>
      </c>
      <c r="I93" s="159">
        <f>SUM(I94:I103)-I99</f>
        <v>79.461</v>
      </c>
      <c r="J93" s="26">
        <v>74.56400000000001</v>
      </c>
      <c r="K93" s="116">
        <f t="shared" si="25"/>
        <v>4.896999999999991</v>
      </c>
      <c r="L93" s="42">
        <f t="shared" si="22"/>
        <v>19.34251843918113</v>
      </c>
      <c r="M93" s="39">
        <f t="shared" si="23"/>
        <v>19.949700342465757</v>
      </c>
      <c r="N93" s="116">
        <f t="shared" si="14"/>
        <v>-0.6071819032846264</v>
      </c>
    </row>
    <row r="94" spans="1:14" s="2" customFormat="1" ht="15" hidden="1">
      <c r="A94" s="154" t="s">
        <v>88</v>
      </c>
      <c r="B94" s="348">
        <v>3.367</v>
      </c>
      <c r="C94" s="262"/>
      <c r="D94" s="311">
        <f aca="true" t="shared" si="27" ref="D94:D102">B94-C94</f>
        <v>3.367</v>
      </c>
      <c r="E94" s="185"/>
      <c r="F94" s="73">
        <f t="shared" si="21"/>
        <v>0</v>
      </c>
      <c r="G94" s="27">
        <v>2.559</v>
      </c>
      <c r="H94" s="219">
        <f t="shared" si="26"/>
        <v>-2.559</v>
      </c>
      <c r="I94" s="156"/>
      <c r="J94" s="27">
        <v>3.243</v>
      </c>
      <c r="K94" s="115">
        <f t="shared" si="25"/>
        <v>-3.243</v>
      </c>
      <c r="L94" s="72">
        <f t="shared" si="22"/>
      </c>
      <c r="M94" s="73">
        <f t="shared" si="23"/>
        <v>12.672919109026964</v>
      </c>
      <c r="N94" s="115" t="e">
        <f t="shared" si="14"/>
        <v>#VALUE!</v>
      </c>
    </row>
    <row r="95" spans="1:14" s="2" customFormat="1" ht="15">
      <c r="A95" s="154" t="s">
        <v>54</v>
      </c>
      <c r="B95" s="348">
        <v>4.589</v>
      </c>
      <c r="C95" s="262">
        <v>0.01</v>
      </c>
      <c r="D95" s="311">
        <f t="shared" si="27"/>
        <v>4.579000000000001</v>
      </c>
      <c r="E95" s="185">
        <f>B95-C95</f>
        <v>4.579000000000001</v>
      </c>
      <c r="F95" s="73">
        <f t="shared" si="21"/>
        <v>100</v>
      </c>
      <c r="G95" s="27">
        <v>4.026</v>
      </c>
      <c r="H95" s="219">
        <f t="shared" si="26"/>
        <v>0.5530000000000008</v>
      </c>
      <c r="I95" s="156">
        <v>9.614</v>
      </c>
      <c r="J95" s="27">
        <v>6.866</v>
      </c>
      <c r="K95" s="115">
        <f t="shared" si="25"/>
        <v>2.748000000000001</v>
      </c>
      <c r="L95" s="72">
        <f t="shared" si="22"/>
        <v>20.99585062240664</v>
      </c>
      <c r="M95" s="73">
        <f t="shared" si="23"/>
        <v>17.054148037754594</v>
      </c>
      <c r="N95" s="115">
        <f t="shared" si="14"/>
        <v>3.9417025846520453</v>
      </c>
    </row>
    <row r="96" spans="1:14" s="2" customFormat="1" ht="15">
      <c r="A96" s="154" t="s">
        <v>55</v>
      </c>
      <c r="B96" s="348">
        <v>0.616</v>
      </c>
      <c r="C96" s="262"/>
      <c r="D96" s="311">
        <f t="shared" si="27"/>
        <v>0.616</v>
      </c>
      <c r="E96" s="185">
        <v>0.616</v>
      </c>
      <c r="F96" s="73">
        <f t="shared" si="21"/>
        <v>100</v>
      </c>
      <c r="G96" s="27">
        <v>0.901</v>
      </c>
      <c r="H96" s="219">
        <f t="shared" si="26"/>
        <v>-0.28500000000000003</v>
      </c>
      <c r="I96" s="156">
        <v>1.208</v>
      </c>
      <c r="J96" s="27">
        <v>1.285</v>
      </c>
      <c r="K96" s="115">
        <f t="shared" si="25"/>
        <v>-0.07699999999999996</v>
      </c>
      <c r="L96" s="72">
        <f t="shared" si="22"/>
        <v>19.61038961038961</v>
      </c>
      <c r="M96" s="73">
        <f t="shared" si="23"/>
        <v>14.261931187569365</v>
      </c>
      <c r="N96" s="115">
        <f t="shared" si="14"/>
        <v>5.348458422820245</v>
      </c>
    </row>
    <row r="97" spans="1:14" s="2" customFormat="1" ht="15">
      <c r="A97" s="154" t="s">
        <v>56</v>
      </c>
      <c r="B97" s="348">
        <v>35.067</v>
      </c>
      <c r="C97" s="262">
        <v>0.267000000000003</v>
      </c>
      <c r="D97" s="311">
        <f t="shared" si="27"/>
        <v>34.8</v>
      </c>
      <c r="E97" s="185">
        <v>34.8</v>
      </c>
      <c r="F97" s="73">
        <f t="shared" si="21"/>
        <v>100</v>
      </c>
      <c r="G97" s="27">
        <v>28.7</v>
      </c>
      <c r="H97" s="219">
        <f t="shared" si="26"/>
        <v>6.099999999999998</v>
      </c>
      <c r="I97" s="156">
        <v>67</v>
      </c>
      <c r="J97" s="27">
        <v>61.8</v>
      </c>
      <c r="K97" s="115">
        <f t="shared" si="25"/>
        <v>5.200000000000003</v>
      </c>
      <c r="L97" s="72">
        <f t="shared" si="22"/>
        <v>19.252873563218394</v>
      </c>
      <c r="M97" s="73">
        <f t="shared" si="23"/>
        <v>21.533101045296167</v>
      </c>
      <c r="N97" s="115">
        <f t="shared" si="14"/>
        <v>-2.2802274820777733</v>
      </c>
    </row>
    <row r="98" spans="1:14" s="2" customFormat="1" ht="15" hidden="1">
      <c r="A98" s="154" t="s">
        <v>57</v>
      </c>
      <c r="B98" s="348">
        <v>0.083</v>
      </c>
      <c r="C98" s="262"/>
      <c r="D98" s="311">
        <f t="shared" si="27"/>
        <v>0.083</v>
      </c>
      <c r="E98" s="185"/>
      <c r="F98" s="73">
        <f t="shared" si="21"/>
        <v>0</v>
      </c>
      <c r="G98" s="27"/>
      <c r="H98" s="219">
        <f t="shared" si="26"/>
        <v>0</v>
      </c>
      <c r="I98" s="156"/>
      <c r="J98" s="27"/>
      <c r="K98" s="115">
        <f t="shared" si="25"/>
        <v>0</v>
      </c>
      <c r="L98" s="72">
        <f t="shared" si="22"/>
      </c>
      <c r="M98" s="73">
        <f t="shared" si="23"/>
      </c>
      <c r="N98" s="115" t="e">
        <f t="shared" si="14"/>
        <v>#VALUE!</v>
      </c>
    </row>
    <row r="99" spans="1:14" s="2" customFormat="1" ht="15" hidden="1">
      <c r="A99" s="154" t="s">
        <v>89</v>
      </c>
      <c r="B99" s="348"/>
      <c r="C99" s="262"/>
      <c r="D99" s="311">
        <f t="shared" si="27"/>
        <v>0</v>
      </c>
      <c r="E99" s="185"/>
      <c r="F99" s="73" t="e">
        <f t="shared" si="21"/>
        <v>#DIV/0!</v>
      </c>
      <c r="G99" s="27"/>
      <c r="H99" s="219">
        <f t="shared" si="26"/>
        <v>0</v>
      </c>
      <c r="I99" s="156"/>
      <c r="J99" s="27"/>
      <c r="K99" s="115">
        <f t="shared" si="25"/>
        <v>0</v>
      </c>
      <c r="L99" s="72">
        <f t="shared" si="22"/>
      </c>
      <c r="M99" s="73">
        <f t="shared" si="23"/>
      </c>
      <c r="N99" s="115" t="e">
        <f t="shared" si="14"/>
        <v>#VALUE!</v>
      </c>
    </row>
    <row r="100" spans="1:14" s="2" customFormat="1" ht="15" hidden="1">
      <c r="A100" s="154" t="s">
        <v>58</v>
      </c>
      <c r="B100" s="348"/>
      <c r="C100" s="262"/>
      <c r="D100" s="311">
        <f t="shared" si="27"/>
        <v>0</v>
      </c>
      <c r="E100" s="185"/>
      <c r="F100" s="73" t="e">
        <f t="shared" si="21"/>
        <v>#DIV/0!</v>
      </c>
      <c r="G100" s="27"/>
      <c r="H100" s="219">
        <f t="shared" si="26"/>
        <v>0</v>
      </c>
      <c r="I100" s="156"/>
      <c r="J100" s="27"/>
      <c r="K100" s="115">
        <f t="shared" si="25"/>
        <v>0</v>
      </c>
      <c r="L100" s="72">
        <f t="shared" si="22"/>
      </c>
      <c r="M100" s="73">
        <f t="shared" si="23"/>
      </c>
      <c r="N100" s="115" t="e">
        <f t="shared" si="14"/>
        <v>#VALUE!</v>
      </c>
    </row>
    <row r="101" spans="1:14" s="2" customFormat="1" ht="15" hidden="1">
      <c r="A101" s="154" t="s">
        <v>59</v>
      </c>
      <c r="B101" s="348"/>
      <c r="C101" s="262"/>
      <c r="D101" s="311">
        <f t="shared" si="27"/>
        <v>0</v>
      </c>
      <c r="E101" s="185"/>
      <c r="F101" s="73" t="e">
        <f t="shared" si="21"/>
        <v>#DIV/0!</v>
      </c>
      <c r="G101" s="27"/>
      <c r="H101" s="219">
        <f t="shared" si="26"/>
        <v>0</v>
      </c>
      <c r="I101" s="156"/>
      <c r="J101" s="27"/>
      <c r="K101" s="115">
        <f t="shared" si="25"/>
        <v>0</v>
      </c>
      <c r="L101" s="72">
        <f t="shared" si="22"/>
      </c>
      <c r="M101" s="73">
        <f t="shared" si="23"/>
      </c>
      <c r="N101" s="115" t="e">
        <f t="shared" si="14"/>
        <v>#VALUE!</v>
      </c>
    </row>
    <row r="102" spans="1:14" s="2" customFormat="1" ht="15">
      <c r="A102" s="245" t="s">
        <v>90</v>
      </c>
      <c r="B102" s="350">
        <v>1.086</v>
      </c>
      <c r="C102" s="270"/>
      <c r="D102" s="312">
        <f t="shared" si="27"/>
        <v>1.086</v>
      </c>
      <c r="E102" s="186">
        <v>1.086</v>
      </c>
      <c r="F102" s="79">
        <f>E102/D102*100</f>
        <v>100</v>
      </c>
      <c r="G102" s="28">
        <v>1.19</v>
      </c>
      <c r="H102" s="221">
        <f t="shared" si="26"/>
        <v>-0.10399999999999987</v>
      </c>
      <c r="I102" s="225">
        <v>1.639</v>
      </c>
      <c r="J102" s="28">
        <v>1.37</v>
      </c>
      <c r="K102" s="118">
        <f t="shared" si="25"/>
        <v>0.2689999999999999</v>
      </c>
      <c r="L102" s="77">
        <f t="shared" si="22"/>
        <v>15.092081031307549</v>
      </c>
      <c r="M102" s="79">
        <f t="shared" si="23"/>
        <v>11.512605042016808</v>
      </c>
      <c r="N102" s="118">
        <f>L102-M102</f>
        <v>3.5794759892907404</v>
      </c>
    </row>
    <row r="103" spans="1:14" s="2" customFormat="1" ht="15" hidden="1">
      <c r="A103" s="143" t="s">
        <v>91</v>
      </c>
      <c r="B103" s="128"/>
      <c r="C103" s="313"/>
      <c r="D103" s="313"/>
      <c r="E103" s="144"/>
      <c r="F103" s="145" t="e">
        <f>E103/B103*100</f>
        <v>#DIV/0!</v>
      </c>
      <c r="G103" s="146"/>
      <c r="H103" s="147">
        <f t="shared" si="26"/>
        <v>0</v>
      </c>
      <c r="I103" s="144"/>
      <c r="J103" s="146"/>
      <c r="K103" s="148">
        <f t="shared" si="25"/>
        <v>0</v>
      </c>
      <c r="L103" s="149" t="e">
        <f>I103/E103*10</f>
        <v>#DIV/0!</v>
      </c>
      <c r="M103" s="145" t="e">
        <f>J103/G103*10</f>
        <v>#DIV/0!</v>
      </c>
      <c r="N103" s="148" t="e">
        <f>L103-M103</f>
        <v>#DIV/0!</v>
      </c>
    </row>
    <row r="104" spans="5:14" ht="15">
      <c r="E104" s="119"/>
      <c r="F104" s="119"/>
      <c r="G104" s="119"/>
      <c r="H104" s="119"/>
      <c r="I104" s="120"/>
      <c r="J104" s="119"/>
      <c r="K104" s="119"/>
      <c r="L104" s="119"/>
      <c r="M104" s="119"/>
      <c r="N104" s="119"/>
    </row>
    <row r="105" spans="1:9" s="5" customFormat="1" ht="15">
      <c r="A105" s="4"/>
      <c r="B105" s="4"/>
      <c r="C105" s="4"/>
      <c r="D105" s="4"/>
      <c r="I105" s="2"/>
    </row>
    <row r="106" spans="1:9" s="5" customFormat="1" ht="15">
      <c r="A106" s="4"/>
      <c r="B106" s="4"/>
      <c r="C106" s="4"/>
      <c r="D106" s="4"/>
      <c r="I106" s="2"/>
    </row>
    <row r="107" spans="1:9" s="5" customFormat="1" ht="15">
      <c r="A107" s="4"/>
      <c r="B107" s="4"/>
      <c r="C107" s="4"/>
      <c r="D107" s="4"/>
      <c r="I107" s="2"/>
    </row>
    <row r="108" spans="1:9" s="5" customFormat="1" ht="15">
      <c r="A108" s="4"/>
      <c r="B108" s="4"/>
      <c r="C108" s="4"/>
      <c r="D108" s="4"/>
      <c r="I108" s="2"/>
    </row>
    <row r="109" spans="1:9" s="5" customFormat="1" ht="15">
      <c r="A109" s="4"/>
      <c r="B109" s="4"/>
      <c r="C109" s="4"/>
      <c r="D109" s="4"/>
      <c r="I109" s="2"/>
    </row>
    <row r="110" spans="1:9" s="5" customFormat="1" ht="15">
      <c r="A110" s="4"/>
      <c r="B110" s="4"/>
      <c r="C110" s="4"/>
      <c r="D110" s="4"/>
      <c r="I110" s="2"/>
    </row>
    <row r="111" spans="1:9" s="5" customFormat="1" ht="15">
      <c r="A111" s="4"/>
      <c r="B111" s="4"/>
      <c r="C111" s="4"/>
      <c r="D111" s="4"/>
      <c r="I111" s="2"/>
    </row>
    <row r="112" spans="1:9" s="5" customFormat="1" ht="15">
      <c r="A112" s="4"/>
      <c r="B112" s="4"/>
      <c r="C112" s="4"/>
      <c r="D112" s="4"/>
      <c r="I112" s="2"/>
    </row>
    <row r="113" spans="1:9" s="5" customFormat="1" ht="15">
      <c r="A113" s="4"/>
      <c r="B113" s="4"/>
      <c r="C113" s="4"/>
      <c r="D113" s="4"/>
      <c r="I113" s="2"/>
    </row>
    <row r="114" spans="1:9" s="5" customFormat="1" ht="15">
      <c r="A114" s="4"/>
      <c r="B114" s="4"/>
      <c r="C114" s="4"/>
      <c r="D114" s="4"/>
      <c r="I114" s="2"/>
    </row>
    <row r="115" spans="1:9" s="5" customFormat="1" ht="15">
      <c r="A115" s="4"/>
      <c r="B115" s="4"/>
      <c r="C115" s="4"/>
      <c r="D115" s="4"/>
      <c r="I115" s="2"/>
    </row>
    <row r="116" spans="1:9" s="7" customFormat="1" ht="15">
      <c r="A116" s="4"/>
      <c r="B116" s="4"/>
      <c r="C116" s="4"/>
      <c r="D116" s="4"/>
      <c r="I116" s="8"/>
    </row>
    <row r="117" spans="1:9" s="7" customFormat="1" ht="15">
      <c r="A117" s="4"/>
      <c r="B117" s="4"/>
      <c r="C117" s="4"/>
      <c r="D117" s="4"/>
      <c r="I117" s="8"/>
    </row>
    <row r="118" spans="1:9" s="7" customFormat="1" ht="15">
      <c r="A118" s="4"/>
      <c r="B118" s="4"/>
      <c r="C118" s="4"/>
      <c r="D118" s="4"/>
      <c r="I118" s="8"/>
    </row>
    <row r="119" spans="1:9" s="7" customFormat="1" ht="15">
      <c r="A119" s="4"/>
      <c r="B119" s="4"/>
      <c r="C119" s="4"/>
      <c r="D119" s="4"/>
      <c r="I119" s="8"/>
    </row>
    <row r="120" spans="1:9" s="7" customFormat="1" ht="15">
      <c r="A120" s="4"/>
      <c r="B120" s="4"/>
      <c r="C120" s="4"/>
      <c r="D120" s="4"/>
      <c r="I120" s="8"/>
    </row>
    <row r="121" spans="1:9" s="7" customFormat="1" ht="15">
      <c r="A121" s="4"/>
      <c r="B121" s="4"/>
      <c r="C121" s="4"/>
      <c r="D121" s="4"/>
      <c r="I121" s="8"/>
    </row>
    <row r="122" spans="1:9" s="7" customFormat="1" ht="15">
      <c r="A122" s="4"/>
      <c r="B122" s="4"/>
      <c r="C122" s="4"/>
      <c r="D122" s="4"/>
      <c r="I122" s="8"/>
    </row>
    <row r="123" spans="1:9" s="7" customFormat="1" ht="15">
      <c r="A123" s="4"/>
      <c r="B123" s="4"/>
      <c r="C123" s="4"/>
      <c r="D123" s="4"/>
      <c r="I123" s="8"/>
    </row>
    <row r="124" spans="1:9" s="7" customFormat="1" ht="15">
      <c r="A124" s="4"/>
      <c r="B124" s="4"/>
      <c r="C124" s="4"/>
      <c r="D124" s="4"/>
      <c r="I124" s="8"/>
    </row>
    <row r="125" spans="1:9" s="7" customFormat="1" ht="15">
      <c r="A125" s="4"/>
      <c r="B125" s="4"/>
      <c r="C125" s="4"/>
      <c r="D125" s="4"/>
      <c r="I125" s="8"/>
    </row>
    <row r="126" spans="1:9" s="7" customFormat="1" ht="15">
      <c r="A126" s="4"/>
      <c r="B126" s="4"/>
      <c r="C126" s="4"/>
      <c r="D126" s="4"/>
      <c r="I126" s="8"/>
    </row>
    <row r="127" spans="1:9" s="7" customFormat="1" ht="15">
      <c r="A127" s="4"/>
      <c r="B127" s="4"/>
      <c r="C127" s="4"/>
      <c r="D127" s="4"/>
      <c r="I127" s="8"/>
    </row>
    <row r="128" spans="1:9" s="7" customFormat="1" ht="15">
      <c r="A128" s="4"/>
      <c r="B128" s="4"/>
      <c r="C128" s="4"/>
      <c r="D128" s="4"/>
      <c r="I128" s="8"/>
    </row>
    <row r="129" spans="1:9" s="7" customFormat="1" ht="15">
      <c r="A129" s="4"/>
      <c r="B129" s="4"/>
      <c r="C129" s="4"/>
      <c r="D129" s="4"/>
      <c r="I129" s="8"/>
    </row>
    <row r="130" spans="1:9" s="7" customFormat="1" ht="15">
      <c r="A130" s="4"/>
      <c r="B130" s="4"/>
      <c r="C130" s="4"/>
      <c r="D130" s="4"/>
      <c r="I130" s="8"/>
    </row>
    <row r="131" spans="1:9" s="7" customFormat="1" ht="15">
      <c r="A131" s="4"/>
      <c r="B131" s="4"/>
      <c r="C131" s="4"/>
      <c r="D131" s="4"/>
      <c r="I131" s="8"/>
    </row>
    <row r="132" spans="1:9" s="7" customFormat="1" ht="15">
      <c r="A132" s="4"/>
      <c r="B132" s="4"/>
      <c r="C132" s="4"/>
      <c r="D132" s="4"/>
      <c r="I132" s="8"/>
    </row>
    <row r="133" spans="1:9" s="7" customFormat="1" ht="15">
      <c r="A133" s="4"/>
      <c r="B133" s="4"/>
      <c r="C133" s="4"/>
      <c r="D133" s="4"/>
      <c r="I133" s="8"/>
    </row>
    <row r="134" spans="1:9" s="7" customFormat="1" ht="15">
      <c r="A134" s="4"/>
      <c r="B134" s="4"/>
      <c r="C134" s="4"/>
      <c r="D134" s="4"/>
      <c r="I134" s="8"/>
    </row>
    <row r="135" spans="1:9" s="7" customFormat="1" ht="15">
      <c r="A135" s="4"/>
      <c r="B135" s="4"/>
      <c r="C135" s="4"/>
      <c r="D135" s="4"/>
      <c r="I135" s="8"/>
    </row>
    <row r="136" spans="1:9" s="7" customFormat="1" ht="15">
      <c r="A136" s="4"/>
      <c r="B136" s="4"/>
      <c r="C136" s="4"/>
      <c r="D136" s="4"/>
      <c r="I136" s="8"/>
    </row>
    <row r="137" spans="1:9" s="7" customFormat="1" ht="15">
      <c r="A137" s="4"/>
      <c r="B137" s="4"/>
      <c r="C137" s="4"/>
      <c r="D137" s="4"/>
      <c r="I137" s="8"/>
    </row>
    <row r="138" spans="1:9" s="7" customFormat="1" ht="15">
      <c r="A138" s="4"/>
      <c r="B138" s="4"/>
      <c r="C138" s="4"/>
      <c r="D138" s="4"/>
      <c r="I138" s="8"/>
    </row>
    <row r="139" spans="1:9" s="7" customFormat="1" ht="15">
      <c r="A139" s="4"/>
      <c r="B139" s="4"/>
      <c r="C139" s="4"/>
      <c r="D139" s="4"/>
      <c r="I139" s="8"/>
    </row>
    <row r="140" spans="1:9" s="7" customFormat="1" ht="15">
      <c r="A140" s="4"/>
      <c r="B140" s="4"/>
      <c r="C140" s="4"/>
      <c r="D140" s="4"/>
      <c r="I140" s="8"/>
    </row>
    <row r="141" spans="1:9" s="7" customFormat="1" ht="15">
      <c r="A141" s="4"/>
      <c r="B141" s="4"/>
      <c r="C141" s="4"/>
      <c r="D141" s="4"/>
      <c r="I141" s="8"/>
    </row>
    <row r="142" spans="1:9" s="7" customFormat="1" ht="15">
      <c r="A142" s="4"/>
      <c r="B142" s="4"/>
      <c r="C142" s="4"/>
      <c r="D142" s="4"/>
      <c r="I142" s="8"/>
    </row>
    <row r="143" spans="1:9" s="7" customFormat="1" ht="15">
      <c r="A143" s="4"/>
      <c r="B143" s="4"/>
      <c r="C143" s="4"/>
      <c r="D143" s="4"/>
      <c r="I143" s="8"/>
    </row>
    <row r="144" spans="1:9" s="7" customFormat="1" ht="15">
      <c r="A144" s="4"/>
      <c r="B144" s="4"/>
      <c r="C144" s="4"/>
      <c r="D144" s="4"/>
      <c r="I144" s="8"/>
    </row>
    <row r="145" spans="1:4" s="8" customFormat="1" ht="15">
      <c r="A145" s="6"/>
      <c r="B145" s="6"/>
      <c r="C145" s="6"/>
      <c r="D145" s="6"/>
    </row>
    <row r="146" spans="1:4" s="8" customFormat="1" ht="15">
      <c r="A146" s="6"/>
      <c r="B146" s="6"/>
      <c r="C146" s="6"/>
      <c r="D146" s="6"/>
    </row>
    <row r="147" spans="1:4" s="8" customFormat="1" ht="15">
      <c r="A147" s="6"/>
      <c r="B147" s="6"/>
      <c r="C147" s="6"/>
      <c r="D147" s="6"/>
    </row>
    <row r="148" spans="1:4" s="8" customFormat="1" ht="15">
      <c r="A148" s="6"/>
      <c r="B148" s="6"/>
      <c r="C148" s="6"/>
      <c r="D148" s="6"/>
    </row>
    <row r="149" spans="1:6" s="8" customFormat="1" ht="15">
      <c r="A149" s="6"/>
      <c r="B149" s="396"/>
      <c r="C149" s="396"/>
      <c r="D149" s="396"/>
      <c r="E149" s="396"/>
      <c r="F149" s="396"/>
    </row>
    <row r="150" spans="1:4" s="8" customFormat="1" ht="15.75">
      <c r="A150" s="18"/>
      <c r="B150" s="6"/>
      <c r="C150" s="6"/>
      <c r="D150" s="6"/>
    </row>
    <row r="151" spans="1:6" s="8" customFormat="1" ht="15">
      <c r="A151" s="6"/>
      <c r="B151" s="396"/>
      <c r="C151" s="396"/>
      <c r="D151" s="396"/>
      <c r="E151" s="396"/>
      <c r="F151" s="396"/>
    </row>
    <row r="152" spans="1:4" s="8" customFormat="1" ht="15">
      <c r="A152" s="6"/>
      <c r="B152" s="6"/>
      <c r="C152" s="6"/>
      <c r="D152" s="6"/>
    </row>
    <row r="153" spans="1:4" s="8" customFormat="1" ht="15">
      <c r="A153" s="6"/>
      <c r="B153" s="6"/>
      <c r="C153" s="6"/>
      <c r="D153" s="6"/>
    </row>
    <row r="154" spans="1:4" s="8" customFormat="1" ht="15">
      <c r="A154" s="6"/>
      <c r="B154" s="6"/>
      <c r="C154" s="6"/>
      <c r="D154" s="6"/>
    </row>
    <row r="155" spans="1:4" s="8" customFormat="1" ht="15">
      <c r="A155" s="6"/>
      <c r="B155" s="6"/>
      <c r="C155" s="6"/>
      <c r="D155" s="6"/>
    </row>
    <row r="156" spans="1:4" s="8" customFormat="1" ht="15">
      <c r="A156" s="6"/>
      <c r="B156" s="6"/>
      <c r="C156" s="6"/>
      <c r="D156" s="6"/>
    </row>
    <row r="157" spans="1:4" s="8" customFormat="1" ht="15">
      <c r="A157" s="6"/>
      <c r="B157" s="6"/>
      <c r="C157" s="6"/>
      <c r="D157" s="6"/>
    </row>
    <row r="158" spans="1:4" s="8" customFormat="1" ht="15">
      <c r="A158" s="6"/>
      <c r="B158" s="6"/>
      <c r="C158" s="6"/>
      <c r="D158" s="6"/>
    </row>
    <row r="159" spans="1:4" s="8" customFormat="1" ht="15">
      <c r="A159" s="6"/>
      <c r="B159" s="6"/>
      <c r="C159" s="6"/>
      <c r="D159" s="6"/>
    </row>
    <row r="160" spans="1:4" s="8" customFormat="1" ht="15">
      <c r="A160" s="6"/>
      <c r="B160" s="6"/>
      <c r="C160" s="6"/>
      <c r="D160" s="6"/>
    </row>
    <row r="161" spans="1:4" s="8" customFormat="1" ht="15">
      <c r="A161" s="6"/>
      <c r="B161" s="6"/>
      <c r="C161" s="6"/>
      <c r="D161" s="6"/>
    </row>
    <row r="162" spans="1:4" s="8" customFormat="1" ht="15">
      <c r="A162" s="6"/>
      <c r="B162" s="6"/>
      <c r="C162" s="6"/>
      <c r="D162" s="6"/>
    </row>
    <row r="163" spans="1:4" s="8" customFormat="1" ht="15">
      <c r="A163" s="6"/>
      <c r="B163" s="6"/>
      <c r="C163" s="6"/>
      <c r="D163" s="6"/>
    </row>
    <row r="164" spans="1:4" s="8" customFormat="1" ht="15">
      <c r="A164" s="6"/>
      <c r="B164" s="6"/>
      <c r="C164" s="6"/>
      <c r="D164" s="6"/>
    </row>
    <row r="165" spans="1:4" s="8" customFormat="1" ht="15">
      <c r="A165" s="6"/>
      <c r="B165" s="6"/>
      <c r="C165" s="6"/>
      <c r="D165" s="6"/>
    </row>
    <row r="166" spans="1:4" s="8" customFormat="1" ht="15">
      <c r="A166" s="6"/>
      <c r="B166" s="6"/>
      <c r="C166" s="6"/>
      <c r="D166" s="6"/>
    </row>
    <row r="167" spans="1:4" s="8" customFormat="1" ht="15">
      <c r="A167" s="6"/>
      <c r="B167" s="6"/>
      <c r="C167" s="6"/>
      <c r="D167" s="6"/>
    </row>
    <row r="168" spans="1:4" s="8" customFormat="1" ht="15">
      <c r="A168" s="6"/>
      <c r="B168" s="6"/>
      <c r="C168" s="6"/>
      <c r="D168" s="6"/>
    </row>
    <row r="169" spans="1:4" s="8" customFormat="1" ht="15">
      <c r="A169" s="6"/>
      <c r="B169" s="6"/>
      <c r="C169" s="6"/>
      <c r="D169" s="6"/>
    </row>
    <row r="170" spans="1:4" s="8" customFormat="1" ht="15">
      <c r="A170" s="6"/>
      <c r="B170" s="6"/>
      <c r="C170" s="6"/>
      <c r="D170" s="6"/>
    </row>
    <row r="171" spans="1:4" s="8" customFormat="1" ht="15">
      <c r="A171" s="6"/>
      <c r="B171" s="6"/>
      <c r="C171" s="6"/>
      <c r="D171" s="6"/>
    </row>
    <row r="172" spans="1:4" s="8" customFormat="1" ht="15">
      <c r="A172" s="6"/>
      <c r="B172" s="6"/>
      <c r="C172" s="6"/>
      <c r="D172" s="6"/>
    </row>
    <row r="173" spans="1:4" s="8" customFormat="1" ht="15">
      <c r="A173" s="6"/>
      <c r="B173" s="6"/>
      <c r="C173" s="6"/>
      <c r="D173" s="6"/>
    </row>
    <row r="174" spans="1:4" s="8" customFormat="1" ht="15">
      <c r="A174" s="6"/>
      <c r="B174" s="6"/>
      <c r="C174" s="6"/>
      <c r="D174" s="6"/>
    </row>
    <row r="175" spans="1:4" s="8" customFormat="1" ht="15">
      <c r="A175" s="6"/>
      <c r="B175" s="6"/>
      <c r="C175" s="6"/>
      <c r="D175" s="6"/>
    </row>
    <row r="176" spans="1:4" s="8" customFormat="1" ht="15">
      <c r="A176" s="6"/>
      <c r="B176" s="6"/>
      <c r="C176" s="6"/>
      <c r="D176" s="6"/>
    </row>
    <row r="177" spans="1:4" s="8" customFormat="1" ht="15">
      <c r="A177" s="6"/>
      <c r="B177" s="6"/>
      <c r="C177" s="6"/>
      <c r="D177" s="6"/>
    </row>
    <row r="178" spans="1:4" s="8" customFormat="1" ht="15">
      <c r="A178" s="6"/>
      <c r="B178" s="6"/>
      <c r="C178" s="6"/>
      <c r="D178" s="6"/>
    </row>
    <row r="179" spans="1:4" s="8" customFormat="1" ht="15">
      <c r="A179" s="6"/>
      <c r="B179" s="6"/>
      <c r="C179" s="6"/>
      <c r="D179" s="6"/>
    </row>
    <row r="180" spans="1:4" s="8" customFormat="1" ht="15">
      <c r="A180" s="6"/>
      <c r="B180" s="6"/>
      <c r="C180" s="6"/>
      <c r="D180" s="6"/>
    </row>
    <row r="181" spans="1:4" s="8" customFormat="1" ht="15">
      <c r="A181" s="6"/>
      <c r="B181" s="6"/>
      <c r="C181" s="6"/>
      <c r="D181" s="6"/>
    </row>
    <row r="182" spans="1:4" s="8" customFormat="1" ht="15">
      <c r="A182" s="6"/>
      <c r="B182" s="6"/>
      <c r="C182" s="6"/>
      <c r="D182" s="6"/>
    </row>
    <row r="183" spans="1:4" s="8" customFormat="1" ht="15">
      <c r="A183" s="6"/>
      <c r="B183" s="6"/>
      <c r="C183" s="6"/>
      <c r="D183" s="6"/>
    </row>
    <row r="184" spans="1:4" s="8" customFormat="1" ht="15">
      <c r="A184" s="6"/>
      <c r="B184" s="6"/>
      <c r="C184" s="6"/>
      <c r="D184" s="6"/>
    </row>
    <row r="185" spans="1:4" s="8" customFormat="1" ht="15">
      <c r="A185" s="6"/>
      <c r="B185" s="6"/>
      <c r="C185" s="6"/>
      <c r="D185" s="6"/>
    </row>
    <row r="186" spans="1:4" s="8" customFormat="1" ht="15">
      <c r="A186" s="6"/>
      <c r="B186" s="6"/>
      <c r="C186" s="6"/>
      <c r="D186" s="6"/>
    </row>
    <row r="187" spans="1:4" s="8" customFormat="1" ht="15">
      <c r="A187" s="6"/>
      <c r="B187" s="6"/>
      <c r="C187" s="6"/>
      <c r="D187" s="6"/>
    </row>
    <row r="188" spans="1:4" s="8" customFormat="1" ht="15">
      <c r="A188" s="6"/>
      <c r="B188" s="6"/>
      <c r="C188" s="6"/>
      <c r="D188" s="6"/>
    </row>
    <row r="189" spans="1:4" s="8" customFormat="1" ht="15">
      <c r="A189" s="6"/>
      <c r="B189" s="6"/>
      <c r="C189" s="6"/>
      <c r="D189" s="6"/>
    </row>
    <row r="190" spans="1:4" s="8" customFormat="1" ht="15">
      <c r="A190" s="6"/>
      <c r="B190" s="6"/>
      <c r="C190" s="6"/>
      <c r="D190" s="6"/>
    </row>
    <row r="191" spans="1:4" s="8" customFormat="1" ht="15">
      <c r="A191" s="6"/>
      <c r="B191" s="6"/>
      <c r="C191" s="6"/>
      <c r="D191" s="6"/>
    </row>
    <row r="192" spans="1:4" s="10" customFormat="1" ht="15">
      <c r="A192" s="19"/>
      <c r="B192" s="19"/>
      <c r="C192" s="19"/>
      <c r="D192" s="19"/>
    </row>
    <row r="193" spans="1:4" s="10" customFormat="1" ht="15">
      <c r="A193" s="19"/>
      <c r="B193" s="19"/>
      <c r="C193" s="19"/>
      <c r="D193" s="19"/>
    </row>
    <row r="194" spans="1:4" s="10" customFormat="1" ht="15">
      <c r="A194" s="19"/>
      <c r="B194" s="19"/>
      <c r="C194" s="19"/>
      <c r="D194" s="19"/>
    </row>
    <row r="195" spans="1:4" s="10" customFormat="1" ht="15">
      <c r="A195" s="19"/>
      <c r="B195" s="19"/>
      <c r="C195" s="19"/>
      <c r="D195" s="19"/>
    </row>
    <row r="196" spans="1:4" s="10" customFormat="1" ht="15">
      <c r="A196" s="19"/>
      <c r="B196" s="19"/>
      <c r="C196" s="19"/>
      <c r="D196" s="19"/>
    </row>
    <row r="197" spans="1:4" s="10" customFormat="1" ht="15">
      <c r="A197" s="19"/>
      <c r="B197" s="19"/>
      <c r="C197" s="19"/>
      <c r="D197" s="19"/>
    </row>
    <row r="198" spans="1:4" s="10" customFormat="1" ht="15">
      <c r="A198" s="19"/>
      <c r="B198" s="19"/>
      <c r="C198" s="19"/>
      <c r="D198" s="19"/>
    </row>
    <row r="199" spans="1:4" s="10" customFormat="1" ht="15">
      <c r="A199" s="19"/>
      <c r="B199" s="19"/>
      <c r="C199" s="19"/>
      <c r="D199" s="19"/>
    </row>
    <row r="200" spans="1:4" s="10" customFormat="1" ht="15">
      <c r="A200" s="19"/>
      <c r="B200" s="19"/>
      <c r="C200" s="19"/>
      <c r="D200" s="19"/>
    </row>
    <row r="201" spans="1:4" s="10" customFormat="1" ht="15">
      <c r="A201" s="19"/>
      <c r="B201" s="19"/>
      <c r="C201" s="19"/>
      <c r="D201" s="19"/>
    </row>
    <row r="202" spans="1:4" s="10" customFormat="1" ht="15">
      <c r="A202" s="19"/>
      <c r="B202" s="19"/>
      <c r="C202" s="19"/>
      <c r="D202" s="19"/>
    </row>
    <row r="203" spans="1:4" s="10" customFormat="1" ht="15">
      <c r="A203" s="19"/>
      <c r="B203" s="19"/>
      <c r="C203" s="19"/>
      <c r="D203" s="19"/>
    </row>
    <row r="204" spans="1:4" s="10" customFormat="1" ht="15">
      <c r="A204" s="19"/>
      <c r="B204" s="19"/>
      <c r="C204" s="19"/>
      <c r="D204" s="19"/>
    </row>
    <row r="205" spans="1:4" s="10" customFormat="1" ht="15">
      <c r="A205" s="19"/>
      <c r="B205" s="19"/>
      <c r="C205" s="19"/>
      <c r="D205" s="19"/>
    </row>
    <row r="206" spans="1:4" s="10" customFormat="1" ht="15">
      <c r="A206" s="19"/>
      <c r="B206" s="19"/>
      <c r="C206" s="19"/>
      <c r="D206" s="19"/>
    </row>
    <row r="207" spans="1:4" s="10" customFormat="1" ht="15">
      <c r="A207" s="19"/>
      <c r="B207" s="19"/>
      <c r="C207" s="19"/>
      <c r="D207" s="19"/>
    </row>
    <row r="208" spans="1:4" s="10" customFormat="1" ht="15">
      <c r="A208" s="19"/>
      <c r="B208" s="19"/>
      <c r="C208" s="19"/>
      <c r="D208" s="19"/>
    </row>
    <row r="209" spans="1:4" s="10" customFormat="1" ht="15">
      <c r="A209" s="19"/>
      <c r="B209" s="19"/>
      <c r="C209" s="19"/>
      <c r="D209" s="19"/>
    </row>
    <row r="210" spans="1:4" s="10" customFormat="1" ht="15">
      <c r="A210" s="19"/>
      <c r="B210" s="19"/>
      <c r="C210" s="19"/>
      <c r="D210" s="19"/>
    </row>
    <row r="211" spans="1:4" s="10" customFormat="1" ht="15">
      <c r="A211" s="19"/>
      <c r="B211" s="19"/>
      <c r="C211" s="19"/>
      <c r="D211" s="19"/>
    </row>
    <row r="212" spans="1:4" s="10" customFormat="1" ht="15">
      <c r="A212" s="19"/>
      <c r="B212" s="19"/>
      <c r="C212" s="19"/>
      <c r="D212" s="19"/>
    </row>
    <row r="213" spans="1:4" s="10" customFormat="1" ht="15">
      <c r="A213" s="19"/>
      <c r="B213" s="19"/>
      <c r="C213" s="19"/>
      <c r="D213" s="19"/>
    </row>
    <row r="214" spans="1:4" s="10" customFormat="1" ht="15">
      <c r="A214" s="19"/>
      <c r="B214" s="19"/>
      <c r="C214" s="19"/>
      <c r="D214" s="19"/>
    </row>
    <row r="215" spans="1:4" s="10" customFormat="1" ht="15">
      <c r="A215" s="19"/>
      <c r="B215" s="19"/>
      <c r="C215" s="19"/>
      <c r="D215" s="19"/>
    </row>
    <row r="216" spans="1:4" s="10" customFormat="1" ht="15">
      <c r="A216" s="19"/>
      <c r="B216" s="19"/>
      <c r="C216" s="19"/>
      <c r="D216" s="19"/>
    </row>
    <row r="217" spans="1:4" s="10" customFormat="1" ht="15">
      <c r="A217" s="19"/>
      <c r="B217" s="19"/>
      <c r="C217" s="19"/>
      <c r="D217" s="19"/>
    </row>
    <row r="218" spans="1:4" s="10" customFormat="1" ht="15">
      <c r="A218" s="19"/>
      <c r="B218" s="19"/>
      <c r="C218" s="19"/>
      <c r="D218" s="19"/>
    </row>
    <row r="219" spans="1:4" s="10" customFormat="1" ht="15">
      <c r="A219" s="19"/>
      <c r="B219" s="19"/>
      <c r="C219" s="19"/>
      <c r="D219" s="19"/>
    </row>
    <row r="220" spans="1:4" s="10" customFormat="1" ht="15">
      <c r="A220" s="19"/>
      <c r="B220" s="19"/>
      <c r="C220" s="19"/>
      <c r="D220" s="19"/>
    </row>
    <row r="221" spans="1:4" s="10" customFormat="1" ht="15">
      <c r="A221" s="19"/>
      <c r="B221" s="19"/>
      <c r="C221" s="19"/>
      <c r="D221" s="19"/>
    </row>
    <row r="222" spans="1:4" s="10" customFormat="1" ht="15">
      <c r="A222" s="19"/>
      <c r="B222" s="19"/>
      <c r="C222" s="19"/>
      <c r="D222" s="19"/>
    </row>
    <row r="223" spans="1:4" s="10" customFormat="1" ht="15">
      <c r="A223" s="19"/>
      <c r="B223" s="19"/>
      <c r="C223" s="19"/>
      <c r="D223" s="19"/>
    </row>
    <row r="224" spans="1:4" s="10" customFormat="1" ht="15">
      <c r="A224" s="19"/>
      <c r="B224" s="19"/>
      <c r="C224" s="19"/>
      <c r="D224" s="19"/>
    </row>
    <row r="225" spans="1:4" s="10" customFormat="1" ht="15">
      <c r="A225" s="19"/>
      <c r="B225" s="19"/>
      <c r="C225" s="19"/>
      <c r="D225" s="19"/>
    </row>
    <row r="226" spans="1:4" s="10" customFormat="1" ht="15">
      <c r="A226" s="19"/>
      <c r="B226" s="19"/>
      <c r="C226" s="19"/>
      <c r="D226" s="19"/>
    </row>
    <row r="227" spans="1:4" s="10" customFormat="1" ht="15">
      <c r="A227" s="19"/>
      <c r="B227" s="19"/>
      <c r="C227" s="19"/>
      <c r="D227" s="19"/>
    </row>
    <row r="228" spans="1:4" s="10" customFormat="1" ht="0.75" customHeight="1">
      <c r="A228" s="19"/>
      <c r="B228" s="19"/>
      <c r="C228" s="19"/>
      <c r="D228" s="19"/>
    </row>
    <row r="229" spans="1:4" s="10" customFormat="1" ht="15">
      <c r="A229" s="19"/>
      <c r="B229" s="19"/>
      <c r="C229" s="19"/>
      <c r="D229" s="19"/>
    </row>
    <row r="230" spans="1:4" s="10" customFormat="1" ht="15">
      <c r="A230" s="19"/>
      <c r="B230" s="19"/>
      <c r="C230" s="19"/>
      <c r="D230" s="19"/>
    </row>
    <row r="231" spans="1:4" s="10" customFormat="1" ht="15">
      <c r="A231" s="19"/>
      <c r="B231" s="19"/>
      <c r="C231" s="19"/>
      <c r="D231" s="19"/>
    </row>
    <row r="232" spans="1:4" s="10" customFormat="1" ht="15">
      <c r="A232" s="19"/>
      <c r="B232" s="19"/>
      <c r="C232" s="19"/>
      <c r="D232" s="19"/>
    </row>
    <row r="233" spans="1:4" s="10" customFormat="1" ht="15">
      <c r="A233" s="19"/>
      <c r="B233" s="19"/>
      <c r="C233" s="19"/>
      <c r="D233" s="19"/>
    </row>
    <row r="234" spans="1:4" s="10" customFormat="1" ht="15">
      <c r="A234" s="19"/>
      <c r="B234" s="19"/>
      <c r="C234" s="19"/>
      <c r="D234" s="19"/>
    </row>
    <row r="235" spans="1:4" s="10" customFormat="1" ht="15">
      <c r="A235" s="19"/>
      <c r="B235" s="19"/>
      <c r="C235" s="19"/>
      <c r="D235" s="19"/>
    </row>
    <row r="236" spans="1:4" s="10" customFormat="1" ht="15">
      <c r="A236" s="19"/>
      <c r="B236" s="19"/>
      <c r="C236" s="19"/>
      <c r="D236" s="19"/>
    </row>
    <row r="237" spans="1:4" s="10" customFormat="1" ht="15">
      <c r="A237" s="19"/>
      <c r="B237" s="19"/>
      <c r="C237" s="19"/>
      <c r="D237" s="19"/>
    </row>
    <row r="238" spans="1:4" s="10" customFormat="1" ht="15">
      <c r="A238" s="19"/>
      <c r="B238" s="19"/>
      <c r="C238" s="19"/>
      <c r="D238" s="19"/>
    </row>
    <row r="239" spans="1:4" s="10" customFormat="1" ht="15">
      <c r="A239" s="19"/>
      <c r="B239" s="19"/>
      <c r="C239" s="19"/>
      <c r="D239" s="19"/>
    </row>
    <row r="240" spans="1:4" s="10" customFormat="1" ht="15">
      <c r="A240" s="19"/>
      <c r="B240" s="19"/>
      <c r="C240" s="19"/>
      <c r="D240" s="19"/>
    </row>
    <row r="241" spans="1:4" s="10" customFormat="1" ht="15">
      <c r="A241" s="19"/>
      <c r="B241" s="19"/>
      <c r="C241" s="19"/>
      <c r="D241" s="19"/>
    </row>
    <row r="242" spans="1:4" s="10" customFormat="1" ht="15">
      <c r="A242" s="19"/>
      <c r="B242" s="19"/>
      <c r="C242" s="19"/>
      <c r="D242" s="19"/>
    </row>
    <row r="243" spans="1:4" s="10" customFormat="1" ht="15">
      <c r="A243" s="19"/>
      <c r="B243" s="19"/>
      <c r="C243" s="19"/>
      <c r="D243" s="19"/>
    </row>
    <row r="244" spans="1:4" s="10" customFormat="1" ht="15">
      <c r="A244" s="19"/>
      <c r="B244" s="19"/>
      <c r="C244" s="19"/>
      <c r="D244" s="19"/>
    </row>
    <row r="245" spans="1:4" s="10" customFormat="1" ht="15">
      <c r="A245" s="19"/>
      <c r="B245" s="19"/>
      <c r="C245" s="19"/>
      <c r="D245" s="19"/>
    </row>
    <row r="246" spans="1:4" s="10" customFormat="1" ht="15">
      <c r="A246" s="19"/>
      <c r="B246" s="19"/>
      <c r="C246" s="19"/>
      <c r="D246" s="19"/>
    </row>
    <row r="247" spans="1:4" s="10" customFormat="1" ht="15">
      <c r="A247" s="19"/>
      <c r="B247" s="19"/>
      <c r="C247" s="19"/>
      <c r="D247" s="19"/>
    </row>
    <row r="248" spans="1:4" s="10" customFormat="1" ht="15">
      <c r="A248" s="19"/>
      <c r="B248" s="19"/>
      <c r="C248" s="19"/>
      <c r="D248" s="19"/>
    </row>
    <row r="249" spans="1:4" s="10" customFormat="1" ht="15">
      <c r="A249" s="19"/>
      <c r="B249" s="19"/>
      <c r="C249" s="19"/>
      <c r="D249" s="19"/>
    </row>
    <row r="250" spans="1:4" s="10" customFormat="1" ht="15">
      <c r="A250" s="19"/>
      <c r="B250" s="19"/>
      <c r="C250" s="19"/>
      <c r="D250" s="19"/>
    </row>
    <row r="251" spans="1:4" s="10" customFormat="1" ht="15">
      <c r="A251" s="19"/>
      <c r="B251" s="19"/>
      <c r="C251" s="19"/>
      <c r="D251" s="19"/>
    </row>
    <row r="252" spans="1:4" s="10" customFormat="1" ht="15">
      <c r="A252" s="19"/>
      <c r="B252" s="19"/>
      <c r="C252" s="19"/>
      <c r="D252" s="19"/>
    </row>
    <row r="253" spans="1:4" s="10" customFormat="1" ht="15">
      <c r="A253" s="19"/>
      <c r="B253" s="19"/>
      <c r="C253" s="19"/>
      <c r="D253" s="19"/>
    </row>
    <row r="254" spans="1:4" s="10" customFormat="1" ht="15">
      <c r="A254" s="19"/>
      <c r="B254" s="19"/>
      <c r="C254" s="19"/>
      <c r="D254" s="19"/>
    </row>
    <row r="255" spans="1:4" s="10" customFormat="1" ht="15">
      <c r="A255" s="19"/>
      <c r="B255" s="19"/>
      <c r="C255" s="19"/>
      <c r="D255" s="19"/>
    </row>
    <row r="256" spans="1:4" s="10" customFormat="1" ht="15">
      <c r="A256" s="19"/>
      <c r="B256" s="19"/>
      <c r="C256" s="19"/>
      <c r="D256" s="19"/>
    </row>
    <row r="257" spans="1:4" s="10" customFormat="1" ht="15">
      <c r="A257" s="19"/>
      <c r="B257" s="19"/>
      <c r="C257" s="19"/>
      <c r="D257" s="19"/>
    </row>
    <row r="258" spans="1:4" s="10" customFormat="1" ht="15">
      <c r="A258" s="19"/>
      <c r="B258" s="19"/>
      <c r="C258" s="19"/>
      <c r="D258" s="19"/>
    </row>
    <row r="259" spans="1:4" s="10" customFormat="1" ht="15">
      <c r="A259" s="19"/>
      <c r="B259" s="19"/>
      <c r="C259" s="19"/>
      <c r="D259" s="19"/>
    </row>
    <row r="260" spans="1:4" s="10" customFormat="1" ht="15">
      <c r="A260" s="19"/>
      <c r="B260" s="19"/>
      <c r="C260" s="19"/>
      <c r="D260" s="19"/>
    </row>
    <row r="261" spans="1:4" s="10" customFormat="1" ht="15">
      <c r="A261" s="19"/>
      <c r="B261" s="19"/>
      <c r="C261" s="19"/>
      <c r="D261" s="19"/>
    </row>
    <row r="262" spans="1:4" s="10" customFormat="1" ht="15">
      <c r="A262" s="19"/>
      <c r="B262" s="19"/>
      <c r="C262" s="19"/>
      <c r="D262" s="19"/>
    </row>
    <row r="263" spans="1:4" s="10" customFormat="1" ht="15">
      <c r="A263" s="19"/>
      <c r="B263" s="19"/>
      <c r="C263" s="19"/>
      <c r="D263" s="19"/>
    </row>
    <row r="264" spans="1:4" s="10" customFormat="1" ht="15">
      <c r="A264" s="19"/>
      <c r="B264" s="19"/>
      <c r="C264" s="19"/>
      <c r="D264" s="19"/>
    </row>
    <row r="265" spans="1:4" s="10" customFormat="1" ht="15">
      <c r="A265" s="19"/>
      <c r="B265" s="19"/>
      <c r="C265" s="19"/>
      <c r="D265" s="19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A4:A5"/>
    <mergeCell ref="B4:B5"/>
    <mergeCell ref="E4:H4"/>
    <mergeCell ref="I4:K4"/>
    <mergeCell ref="B149:F149"/>
    <mergeCell ref="B151:F151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9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95" sqref="M95"/>
    </sheetView>
  </sheetViews>
  <sheetFormatPr defaultColWidth="9.00390625" defaultRowHeight="12.75"/>
  <cols>
    <col min="1" max="1" width="33.75390625" style="52" customWidth="1"/>
    <col min="2" max="2" width="39.875" style="52" hidden="1" customWidth="1"/>
    <col min="3" max="3" width="47.875" style="52" hidden="1" customWidth="1"/>
    <col min="4" max="4" width="14.12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5" bestFit="1" customWidth="1"/>
    <col min="9" max="9" width="9.75390625" style="56" customWidth="1"/>
    <col min="10" max="10" width="9.625" style="52" customWidth="1"/>
    <col min="11" max="11" width="11.00390625" style="52" bestFit="1" customWidth="1"/>
    <col min="12" max="12" width="9.25390625" style="52" customWidth="1"/>
    <col min="13" max="13" width="9.875" style="52" customWidth="1"/>
    <col min="14" max="14" width="11.625" style="52" customWidth="1"/>
    <col min="15" max="15" width="4.375" style="52" bestFit="1" customWidth="1"/>
    <col min="16" max="16" width="11.125" style="52" hidden="1" customWidth="1"/>
    <col min="17" max="16384" width="9.125" style="52" customWidth="1"/>
  </cols>
  <sheetData>
    <row r="1" spans="1:14" ht="18.75" customHeight="1">
      <c r="A1" s="397" t="s">
        <v>139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ht="15" customHeight="1">
      <c r="A2" s="398" t="str">
        <f>зерноск!A2</f>
        <v>по состоянию на 27 октября 2017 года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4" s="56" customFormat="1" ht="15.75">
      <c r="A3" s="381" t="s">
        <v>1</v>
      </c>
      <c r="B3" s="399" t="s">
        <v>137</v>
      </c>
      <c r="C3" s="387" t="s">
        <v>145</v>
      </c>
      <c r="D3" s="389" t="s">
        <v>146</v>
      </c>
      <c r="E3" s="385" t="s">
        <v>96</v>
      </c>
      <c r="F3" s="381"/>
      <c r="G3" s="382"/>
      <c r="H3" s="386"/>
      <c r="I3" s="381" t="s">
        <v>60</v>
      </c>
      <c r="J3" s="382"/>
      <c r="K3" s="382"/>
      <c r="L3" s="53"/>
      <c r="M3" s="54" t="s">
        <v>0</v>
      </c>
      <c r="N3" s="55"/>
    </row>
    <row r="4" spans="1:19" s="56" customFormat="1" ht="31.5" customHeight="1">
      <c r="A4" s="384"/>
      <c r="B4" s="399"/>
      <c r="C4" s="388"/>
      <c r="D4" s="390"/>
      <c r="E4" s="374" t="s">
        <v>104</v>
      </c>
      <c r="F4" s="372" t="s">
        <v>109</v>
      </c>
      <c r="G4" s="372" t="s">
        <v>105</v>
      </c>
      <c r="H4" s="375" t="s">
        <v>103</v>
      </c>
      <c r="I4" s="372" t="s">
        <v>104</v>
      </c>
      <c r="J4" s="372" t="s">
        <v>105</v>
      </c>
      <c r="K4" s="372" t="s">
        <v>103</v>
      </c>
      <c r="L4" s="374" t="s">
        <v>104</v>
      </c>
      <c r="M4" s="372" t="s">
        <v>105</v>
      </c>
      <c r="N4" s="372" t="s">
        <v>103</v>
      </c>
      <c r="S4" s="60"/>
    </row>
    <row r="5" spans="1:14" s="45" customFormat="1" ht="15.75">
      <c r="A5" s="61" t="s">
        <v>2</v>
      </c>
      <c r="B5" s="362">
        <v>3105.867</v>
      </c>
      <c r="C5" s="363">
        <f>C6+C25+C36+C45+C53+C68+C75+C92</f>
        <v>212.97699999999998</v>
      </c>
      <c r="D5" s="359">
        <f>D6+D25+D36+D45+D53+D68+D75+D92</f>
        <v>2892.8909999999996</v>
      </c>
      <c r="E5" s="165">
        <f>E6+E25+E36+E45+E53+E68+E75+E92</f>
        <v>1718.2266999999997</v>
      </c>
      <c r="F5" s="303">
        <f>E5/D5*100</f>
        <v>59.39479572510682</v>
      </c>
      <c r="G5" s="62">
        <v>1593.5940000000003</v>
      </c>
      <c r="H5" s="211">
        <f aca="true" t="shared" si="0" ref="H5:H70">E5-G5</f>
        <v>124.63269999999943</v>
      </c>
      <c r="I5" s="172">
        <f>I6+I25+I36+I45+I53+I68+I75+I92</f>
        <v>8265.7758</v>
      </c>
      <c r="J5" s="62">
        <v>8883.7</v>
      </c>
      <c r="K5" s="63">
        <f>I5-J5</f>
        <v>-617.9242000000013</v>
      </c>
      <c r="L5" s="322">
        <f>IF(E5&gt;0,I5/E5*10,"")</f>
        <v>48.1064332197841</v>
      </c>
      <c r="M5" s="303">
        <f>IF(G5&gt;0,J5/G5*10,"")</f>
        <v>55.746319326001476</v>
      </c>
      <c r="N5" s="63">
        <f>L5-M5</f>
        <v>-7.639886106217375</v>
      </c>
    </row>
    <row r="6" spans="1:14" s="44" customFormat="1" ht="15.75">
      <c r="A6" s="64" t="s">
        <v>3</v>
      </c>
      <c r="B6" s="65">
        <v>971.374</v>
      </c>
      <c r="C6" s="302">
        <f>SUM(C7:C23)</f>
        <v>78.20499999999998</v>
      </c>
      <c r="D6" s="310">
        <f aca="true" t="shared" si="1" ref="D6:D68">B6-C6</f>
        <v>893.1690000000001</v>
      </c>
      <c r="E6" s="365">
        <f>SUM(E7:E23)</f>
        <v>323.96200000000005</v>
      </c>
      <c r="F6" s="39">
        <f>E6/D6*100</f>
        <v>36.27107523884058</v>
      </c>
      <c r="G6" s="65">
        <v>304.2</v>
      </c>
      <c r="H6" s="110">
        <f t="shared" si="0"/>
        <v>19.762000000000057</v>
      </c>
      <c r="I6" s="173">
        <f>SUM(I7:I23)</f>
        <v>1976.1239999999998</v>
      </c>
      <c r="J6" s="65">
        <v>2169.7000000000003</v>
      </c>
      <c r="K6" s="67">
        <f aca="true" t="shared" si="2" ref="K6:K69">I6-J6</f>
        <v>-193.57600000000048</v>
      </c>
      <c r="L6" s="171">
        <f aca="true" t="shared" si="3" ref="L6:L69">IF(E6&gt;0,I6/E6*10,"")</f>
        <v>60.99863564245187</v>
      </c>
      <c r="M6" s="39">
        <f aca="true" t="shared" si="4" ref="M6:M69">IF(G6&gt;0,J6/G6*10,"")</f>
        <v>71.32478632478634</v>
      </c>
      <c r="N6" s="67">
        <f>L6-M6</f>
        <v>-10.326150682334472</v>
      </c>
    </row>
    <row r="7" spans="1:14" s="373" customFormat="1" ht="15">
      <c r="A7" s="68" t="s">
        <v>4</v>
      </c>
      <c r="B7" s="66">
        <v>150.022</v>
      </c>
      <c r="C7" s="269">
        <v>2.56</v>
      </c>
      <c r="D7" s="311">
        <f>B7-C7</f>
        <v>147.462</v>
      </c>
      <c r="E7" s="167">
        <v>104.7</v>
      </c>
      <c r="F7" s="73">
        <f aca="true" t="shared" si="5" ref="F7:F69">E7/D7*100</f>
        <v>71.00134271880214</v>
      </c>
      <c r="G7" s="66">
        <v>75.2</v>
      </c>
      <c r="H7" s="212">
        <f t="shared" si="0"/>
        <v>29.5</v>
      </c>
      <c r="I7" s="94">
        <v>652.3</v>
      </c>
      <c r="J7" s="66">
        <v>611.6</v>
      </c>
      <c r="K7" s="95">
        <f t="shared" si="2"/>
        <v>40.69999999999993</v>
      </c>
      <c r="L7" s="168">
        <f t="shared" si="3"/>
        <v>62.30181470869149</v>
      </c>
      <c r="M7" s="73">
        <f t="shared" si="4"/>
        <v>81.32978723404256</v>
      </c>
      <c r="N7" s="95">
        <f>L7-M7</f>
        <v>-19.027972525351068</v>
      </c>
    </row>
    <row r="8" spans="1:14" s="373" customFormat="1" ht="15">
      <c r="A8" s="68" t="s">
        <v>5</v>
      </c>
      <c r="B8" s="66">
        <v>78.258</v>
      </c>
      <c r="C8" s="269">
        <v>0.154</v>
      </c>
      <c r="D8" s="311">
        <f t="shared" si="1"/>
        <v>78.104</v>
      </c>
      <c r="E8" s="167">
        <v>5.802</v>
      </c>
      <c r="F8" s="73">
        <f t="shared" si="5"/>
        <v>7.428556796066782</v>
      </c>
      <c r="G8" s="66">
        <v>9.8</v>
      </c>
      <c r="H8" s="111">
        <f t="shared" si="0"/>
        <v>-3.998000000000001</v>
      </c>
      <c r="I8" s="72">
        <v>50.924</v>
      </c>
      <c r="J8" s="73">
        <v>83.4</v>
      </c>
      <c r="K8" s="101">
        <f t="shared" si="2"/>
        <v>-32.476000000000006</v>
      </c>
      <c r="L8" s="168">
        <f t="shared" si="3"/>
        <v>87.76973457428474</v>
      </c>
      <c r="M8" s="73">
        <f t="shared" si="4"/>
        <v>85.10204081632652</v>
      </c>
      <c r="N8" s="101">
        <f aca="true" t="shared" si="6" ref="N8:N13">L8-M8</f>
        <v>2.6676937579582187</v>
      </c>
    </row>
    <row r="9" spans="1:14" s="373" customFormat="1" ht="15" hidden="1">
      <c r="A9" s="68" t="s">
        <v>6</v>
      </c>
      <c r="B9" s="66">
        <v>1.181</v>
      </c>
      <c r="C9" s="269">
        <v>1.181</v>
      </c>
      <c r="D9" s="311">
        <f t="shared" si="1"/>
        <v>0</v>
      </c>
      <c r="E9" s="167"/>
      <c r="F9" s="73" t="e">
        <f t="shared" si="5"/>
        <v>#DIV/0!</v>
      </c>
      <c r="G9" s="66">
        <v>0.6</v>
      </c>
      <c r="H9" s="111">
        <f t="shared" si="0"/>
        <v>-0.6</v>
      </c>
      <c r="I9" s="72"/>
      <c r="J9" s="73">
        <v>2.8</v>
      </c>
      <c r="K9" s="101">
        <f t="shared" si="2"/>
        <v>-2.8</v>
      </c>
      <c r="L9" s="168">
        <f t="shared" si="3"/>
      </c>
      <c r="M9" s="73">
        <f t="shared" si="4"/>
        <v>46.66666666666667</v>
      </c>
      <c r="N9" s="101" t="e">
        <f t="shared" si="6"/>
        <v>#VALUE!</v>
      </c>
    </row>
    <row r="10" spans="1:14" s="373" customFormat="1" ht="15">
      <c r="A10" s="68" t="s">
        <v>7</v>
      </c>
      <c r="B10" s="66">
        <v>254.639</v>
      </c>
      <c r="C10" s="269">
        <v>73</v>
      </c>
      <c r="D10" s="311">
        <f t="shared" si="1"/>
        <v>181.639</v>
      </c>
      <c r="E10" s="167">
        <v>81.8</v>
      </c>
      <c r="F10" s="73">
        <f t="shared" si="5"/>
        <v>45.03438138285279</v>
      </c>
      <c r="G10" s="66">
        <v>80.4</v>
      </c>
      <c r="H10" s="111">
        <f t="shared" si="0"/>
        <v>1.3999999999999915</v>
      </c>
      <c r="I10" s="72">
        <v>323</v>
      </c>
      <c r="J10" s="73">
        <v>416.7</v>
      </c>
      <c r="K10" s="101">
        <f t="shared" si="2"/>
        <v>-93.69999999999999</v>
      </c>
      <c r="L10" s="168">
        <f t="shared" si="3"/>
        <v>39.48655256723717</v>
      </c>
      <c r="M10" s="73">
        <f t="shared" si="4"/>
        <v>51.82835820895522</v>
      </c>
      <c r="N10" s="101">
        <f t="shared" si="6"/>
        <v>-12.341805641718054</v>
      </c>
    </row>
    <row r="11" spans="1:14" s="373" customFormat="1" ht="15" hidden="1">
      <c r="A11" s="68" t="s">
        <v>8</v>
      </c>
      <c r="B11" s="66"/>
      <c r="C11" s="269"/>
      <c r="D11" s="311">
        <f t="shared" si="1"/>
        <v>0</v>
      </c>
      <c r="E11" s="167"/>
      <c r="F11" s="73" t="e">
        <f t="shared" si="5"/>
        <v>#DIV/0!</v>
      </c>
      <c r="G11" s="66"/>
      <c r="H11" s="111">
        <f t="shared" si="0"/>
        <v>0</v>
      </c>
      <c r="I11" s="72"/>
      <c r="J11" s="73"/>
      <c r="K11" s="101">
        <f t="shared" si="2"/>
        <v>0</v>
      </c>
      <c r="L11" s="168">
        <f t="shared" si="3"/>
      </c>
      <c r="M11" s="73">
        <f t="shared" si="4"/>
      </c>
      <c r="N11" s="101" t="e">
        <f t="shared" si="6"/>
        <v>#VALUE!</v>
      </c>
    </row>
    <row r="12" spans="1:16" s="373" customFormat="1" ht="15">
      <c r="A12" s="68" t="s">
        <v>9</v>
      </c>
      <c r="B12" s="66">
        <v>3.109</v>
      </c>
      <c r="C12" s="269"/>
      <c r="D12" s="311">
        <f t="shared" si="1"/>
        <v>3.109</v>
      </c>
      <c r="E12" s="167">
        <v>0.1</v>
      </c>
      <c r="F12" s="73">
        <f t="shared" si="5"/>
        <v>3.21646831778707</v>
      </c>
      <c r="G12" s="66">
        <v>0.7</v>
      </c>
      <c r="H12" s="111">
        <f t="shared" si="0"/>
        <v>-0.6</v>
      </c>
      <c r="I12" s="72">
        <v>1.1</v>
      </c>
      <c r="J12" s="73">
        <v>6.7</v>
      </c>
      <c r="K12" s="101">
        <f t="shared" si="2"/>
        <v>-5.6</v>
      </c>
      <c r="L12" s="168">
        <f t="shared" si="3"/>
        <v>110</v>
      </c>
      <c r="M12" s="73">
        <f t="shared" si="4"/>
        <v>95.71428571428572</v>
      </c>
      <c r="N12" s="101">
        <f t="shared" si="6"/>
        <v>14.285714285714278</v>
      </c>
      <c r="O12" s="69"/>
      <c r="P12" s="69"/>
    </row>
    <row r="13" spans="1:14" s="373" customFormat="1" ht="15" hidden="1">
      <c r="A13" s="68" t="s">
        <v>10</v>
      </c>
      <c r="B13" s="66"/>
      <c r="C13" s="269"/>
      <c r="D13" s="311">
        <f t="shared" si="1"/>
        <v>0</v>
      </c>
      <c r="E13" s="167"/>
      <c r="F13" s="73" t="e">
        <f t="shared" si="5"/>
        <v>#DIV/0!</v>
      </c>
      <c r="G13" s="66"/>
      <c r="H13" s="111">
        <f t="shared" si="0"/>
        <v>0</v>
      </c>
      <c r="I13" s="72"/>
      <c r="J13" s="73"/>
      <c r="K13" s="101">
        <f t="shared" si="2"/>
        <v>0</v>
      </c>
      <c r="L13" s="168">
        <f t="shared" si="3"/>
      </c>
      <c r="M13" s="73">
        <f t="shared" si="4"/>
      </c>
      <c r="N13" s="101" t="e">
        <f t="shared" si="6"/>
        <v>#VALUE!</v>
      </c>
    </row>
    <row r="14" spans="1:14" s="373" customFormat="1" ht="15">
      <c r="A14" s="68" t="s">
        <v>11</v>
      </c>
      <c r="B14" s="66">
        <v>159.398</v>
      </c>
      <c r="C14" s="269"/>
      <c r="D14" s="311">
        <f t="shared" si="1"/>
        <v>159.398</v>
      </c>
      <c r="E14" s="167">
        <v>74.5</v>
      </c>
      <c r="F14" s="73">
        <f t="shared" si="5"/>
        <v>46.73835305336328</v>
      </c>
      <c r="G14" s="66">
        <v>65</v>
      </c>
      <c r="H14" s="111">
        <f t="shared" si="0"/>
        <v>9.5</v>
      </c>
      <c r="I14" s="72">
        <v>559</v>
      </c>
      <c r="J14" s="73">
        <v>500.5</v>
      </c>
      <c r="K14" s="101">
        <f t="shared" si="2"/>
        <v>58.5</v>
      </c>
      <c r="L14" s="168">
        <f t="shared" si="3"/>
        <v>75.03355704697987</v>
      </c>
      <c r="M14" s="73">
        <f t="shared" si="4"/>
        <v>77</v>
      </c>
      <c r="N14" s="101">
        <f>L14-M14</f>
        <v>-1.9664429530201346</v>
      </c>
    </row>
    <row r="15" spans="1:14" s="373" customFormat="1" ht="15">
      <c r="A15" s="68" t="s">
        <v>12</v>
      </c>
      <c r="B15" s="66">
        <v>89.752</v>
      </c>
      <c r="C15" s="269"/>
      <c r="D15" s="311">
        <f t="shared" si="1"/>
        <v>89.752</v>
      </c>
      <c r="E15" s="167">
        <v>15.7</v>
      </c>
      <c r="F15" s="73">
        <f t="shared" si="5"/>
        <v>17.492646403422764</v>
      </c>
      <c r="G15" s="66">
        <v>27.3</v>
      </c>
      <c r="H15" s="111">
        <f t="shared" si="0"/>
        <v>-11.600000000000001</v>
      </c>
      <c r="I15" s="72">
        <v>97.1</v>
      </c>
      <c r="J15" s="73">
        <v>192.5</v>
      </c>
      <c r="K15" s="101">
        <f t="shared" si="2"/>
        <v>-95.4</v>
      </c>
      <c r="L15" s="168">
        <f t="shared" si="3"/>
        <v>61.847133757961785</v>
      </c>
      <c r="M15" s="73">
        <f t="shared" si="4"/>
        <v>70.51282051282051</v>
      </c>
      <c r="N15" s="101">
        <f aca="true" t="shared" si="7" ref="N15:N31">L15-M15</f>
        <v>-8.665686754858726</v>
      </c>
    </row>
    <row r="16" spans="1:14" s="373" customFormat="1" ht="15" hidden="1">
      <c r="A16" s="68" t="s">
        <v>92</v>
      </c>
      <c r="B16" s="66">
        <v>2.496</v>
      </c>
      <c r="C16" s="269"/>
      <c r="D16" s="311">
        <f t="shared" si="1"/>
        <v>2.496</v>
      </c>
      <c r="E16" s="167"/>
      <c r="F16" s="73">
        <f t="shared" si="5"/>
        <v>0</v>
      </c>
      <c r="G16" s="66"/>
      <c r="H16" s="111">
        <f t="shared" si="0"/>
        <v>0</v>
      </c>
      <c r="I16" s="72"/>
      <c r="J16" s="73"/>
      <c r="K16" s="101">
        <f t="shared" si="2"/>
        <v>0</v>
      </c>
      <c r="L16" s="168">
        <f t="shared" si="3"/>
      </c>
      <c r="M16" s="73">
        <f t="shared" si="4"/>
      </c>
      <c r="N16" s="101" t="e">
        <f t="shared" si="7"/>
        <v>#VALUE!</v>
      </c>
    </row>
    <row r="17" spans="1:14" s="373" customFormat="1" ht="15">
      <c r="A17" s="68" t="s">
        <v>13</v>
      </c>
      <c r="B17" s="66">
        <v>58.848</v>
      </c>
      <c r="C17" s="269">
        <v>0.57</v>
      </c>
      <c r="D17" s="311">
        <f t="shared" si="1"/>
        <v>58.278</v>
      </c>
      <c r="E17" s="167">
        <v>13.87</v>
      </c>
      <c r="F17" s="73">
        <f t="shared" si="5"/>
        <v>23.799718590205565</v>
      </c>
      <c r="G17" s="66">
        <v>10.3</v>
      </c>
      <c r="H17" s="111">
        <f t="shared" si="0"/>
        <v>3.5699999999999985</v>
      </c>
      <c r="I17" s="72">
        <v>104.7</v>
      </c>
      <c r="J17" s="73">
        <v>100.3</v>
      </c>
      <c r="K17" s="101">
        <f t="shared" si="2"/>
        <v>4.400000000000006</v>
      </c>
      <c r="L17" s="168">
        <f t="shared" si="3"/>
        <v>75.48666186012979</v>
      </c>
      <c r="M17" s="73">
        <f t="shared" si="4"/>
        <v>97.37864077669903</v>
      </c>
      <c r="N17" s="101">
        <f t="shared" si="7"/>
        <v>-21.891978916569244</v>
      </c>
    </row>
    <row r="18" spans="1:14" s="373" customFormat="1" ht="15">
      <c r="A18" s="68" t="s">
        <v>14</v>
      </c>
      <c r="B18" s="66">
        <v>26.591</v>
      </c>
      <c r="C18" s="269">
        <v>0.32</v>
      </c>
      <c r="D18" s="311">
        <f t="shared" si="1"/>
        <v>26.271</v>
      </c>
      <c r="E18" s="167">
        <v>0.69</v>
      </c>
      <c r="F18" s="73">
        <f t="shared" si="5"/>
        <v>2.6264702523695327</v>
      </c>
      <c r="G18" s="66">
        <v>6.4</v>
      </c>
      <c r="H18" s="111">
        <f t="shared" si="0"/>
        <v>-5.710000000000001</v>
      </c>
      <c r="I18" s="72">
        <v>4.5</v>
      </c>
      <c r="J18" s="73">
        <v>49.4</v>
      </c>
      <c r="K18" s="101">
        <f t="shared" si="2"/>
        <v>-44.9</v>
      </c>
      <c r="L18" s="168">
        <f t="shared" si="3"/>
        <v>65.21739130434783</v>
      </c>
      <c r="M18" s="73">
        <f t="shared" si="4"/>
        <v>77.18749999999999</v>
      </c>
      <c r="N18" s="101">
        <f t="shared" si="7"/>
        <v>-11.970108695652158</v>
      </c>
    </row>
    <row r="19" spans="1:14" s="373" customFormat="1" ht="15" hidden="1">
      <c r="A19" s="68" t="s">
        <v>15</v>
      </c>
      <c r="B19" s="66">
        <v>0.793</v>
      </c>
      <c r="C19" s="269">
        <v>0.2</v>
      </c>
      <c r="D19" s="311">
        <f t="shared" si="1"/>
        <v>0.593</v>
      </c>
      <c r="E19" s="167"/>
      <c r="F19" s="73">
        <f t="shared" si="5"/>
        <v>0</v>
      </c>
      <c r="G19" s="66"/>
      <c r="H19" s="111">
        <f t="shared" si="0"/>
        <v>0</v>
      </c>
      <c r="I19" s="94"/>
      <c r="J19" s="66"/>
      <c r="K19" s="101">
        <f t="shared" si="2"/>
        <v>0</v>
      </c>
      <c r="L19" s="168">
        <f t="shared" si="3"/>
      </c>
      <c r="M19" s="73">
        <f t="shared" si="4"/>
      </c>
      <c r="N19" s="101" t="e">
        <f>L19-M19</f>
        <v>#VALUE!</v>
      </c>
    </row>
    <row r="20" spans="1:14" s="373" customFormat="1" ht="15">
      <c r="A20" s="68" t="s">
        <v>16</v>
      </c>
      <c r="B20" s="66">
        <v>136.416</v>
      </c>
      <c r="C20" s="269">
        <v>0.22</v>
      </c>
      <c r="D20" s="311">
        <f>B20-C20</f>
        <v>136.196</v>
      </c>
      <c r="E20" s="167">
        <v>26.8</v>
      </c>
      <c r="F20" s="73">
        <f t="shared" si="5"/>
        <v>19.677523568974127</v>
      </c>
      <c r="G20" s="73">
        <v>26.8</v>
      </c>
      <c r="H20" s="111">
        <f t="shared" si="0"/>
        <v>0</v>
      </c>
      <c r="I20" s="94">
        <v>183.5</v>
      </c>
      <c r="J20" s="66">
        <v>196.3</v>
      </c>
      <c r="K20" s="95">
        <f t="shared" si="2"/>
        <v>-12.800000000000011</v>
      </c>
      <c r="L20" s="168">
        <f t="shared" si="3"/>
        <v>68.47014925373134</v>
      </c>
      <c r="M20" s="73">
        <f t="shared" si="4"/>
        <v>73.24626865671642</v>
      </c>
      <c r="N20" s="95">
        <f t="shared" si="7"/>
        <v>-4.776119402985088</v>
      </c>
    </row>
    <row r="21" spans="1:14" s="373" customFormat="1" ht="15" hidden="1">
      <c r="A21" s="68" t="s">
        <v>17</v>
      </c>
      <c r="B21" s="66"/>
      <c r="C21" s="269"/>
      <c r="D21" s="311">
        <f t="shared" si="1"/>
        <v>0</v>
      </c>
      <c r="E21" s="167"/>
      <c r="F21" s="73" t="e">
        <f t="shared" si="5"/>
        <v>#DIV/0!</v>
      </c>
      <c r="G21" s="73"/>
      <c r="H21" s="111">
        <f t="shared" si="0"/>
        <v>0</v>
      </c>
      <c r="I21" s="94"/>
      <c r="J21" s="66"/>
      <c r="K21" s="95">
        <f t="shared" si="2"/>
        <v>0</v>
      </c>
      <c r="L21" s="168">
        <f t="shared" si="3"/>
      </c>
      <c r="M21" s="73">
        <f t="shared" si="4"/>
      </c>
      <c r="N21" s="95" t="e">
        <f t="shared" si="7"/>
        <v>#VALUE!</v>
      </c>
    </row>
    <row r="22" spans="1:14" s="373" customFormat="1" ht="15" hidden="1">
      <c r="A22" s="68" t="s">
        <v>18</v>
      </c>
      <c r="B22" s="66">
        <v>9.651</v>
      </c>
      <c r="C22" s="269"/>
      <c r="D22" s="311">
        <f t="shared" si="1"/>
        <v>9.651</v>
      </c>
      <c r="E22" s="167"/>
      <c r="F22" s="73">
        <f t="shared" si="5"/>
        <v>0</v>
      </c>
      <c r="G22" s="73">
        <v>1.7</v>
      </c>
      <c r="H22" s="111">
        <f t="shared" si="0"/>
        <v>-1.7</v>
      </c>
      <c r="I22" s="94"/>
      <c r="J22" s="66">
        <v>9.5</v>
      </c>
      <c r="K22" s="95">
        <f t="shared" si="2"/>
        <v>-9.5</v>
      </c>
      <c r="L22" s="168">
        <f t="shared" si="3"/>
      </c>
      <c r="M22" s="73">
        <f t="shared" si="4"/>
        <v>55.88235294117648</v>
      </c>
      <c r="N22" s="95" t="e">
        <f t="shared" si="7"/>
        <v>#VALUE!</v>
      </c>
    </row>
    <row r="23" spans="1:14" s="373" customFormat="1" ht="15.75" hidden="1">
      <c r="A23" s="68" t="s">
        <v>19</v>
      </c>
      <c r="B23" s="66"/>
      <c r="C23" s="269"/>
      <c r="D23" s="311">
        <f t="shared" si="1"/>
        <v>0</v>
      </c>
      <c r="E23" s="167"/>
      <c r="F23" s="73" t="e">
        <f t="shared" si="5"/>
        <v>#DIV/0!</v>
      </c>
      <c r="G23" s="73"/>
      <c r="H23" s="111">
        <f t="shared" si="0"/>
        <v>0</v>
      </c>
      <c r="I23" s="94"/>
      <c r="J23" s="66"/>
      <c r="K23" s="67">
        <f t="shared" si="2"/>
        <v>0</v>
      </c>
      <c r="L23" s="168">
        <f t="shared" si="3"/>
      </c>
      <c r="M23" s="73">
        <f t="shared" si="4"/>
      </c>
      <c r="N23" s="67" t="e">
        <f t="shared" si="7"/>
        <v>#VALUE!</v>
      </c>
    </row>
    <row r="24" spans="1:14" s="373" customFormat="1" ht="15.75" hidden="1">
      <c r="A24" s="68"/>
      <c r="B24" s="66">
        <v>999999999</v>
      </c>
      <c r="C24" s="269"/>
      <c r="D24" s="311">
        <f t="shared" si="1"/>
        <v>999999999</v>
      </c>
      <c r="E24" s="167"/>
      <c r="F24" s="73">
        <f t="shared" si="5"/>
        <v>0</v>
      </c>
      <c r="G24" s="73"/>
      <c r="H24" s="111"/>
      <c r="I24" s="94"/>
      <c r="J24" s="66"/>
      <c r="K24" s="67"/>
      <c r="L24" s="168">
        <f t="shared" si="3"/>
      </c>
      <c r="M24" s="73">
        <f t="shared" si="4"/>
      </c>
      <c r="N24" s="67" t="e">
        <f t="shared" si="7"/>
        <v>#VALUE!</v>
      </c>
    </row>
    <row r="25" spans="1:14" s="44" customFormat="1" ht="15.75">
      <c r="A25" s="64" t="s">
        <v>20</v>
      </c>
      <c r="B25" s="65">
        <v>9.189</v>
      </c>
      <c r="C25" s="302">
        <v>0</v>
      </c>
      <c r="D25" s="310">
        <f t="shared" si="1"/>
        <v>9.189</v>
      </c>
      <c r="E25" s="166">
        <f>SUM(E26:E35)-E29</f>
        <v>0.4</v>
      </c>
      <c r="F25" s="39">
        <f t="shared" si="5"/>
        <v>4.3530307976928935</v>
      </c>
      <c r="G25" s="65">
        <v>3.4</v>
      </c>
      <c r="H25" s="110">
        <f t="shared" si="0"/>
        <v>-3</v>
      </c>
      <c r="I25" s="173">
        <f>SUM(I26:I35)-I29</f>
        <v>3.6</v>
      </c>
      <c r="J25" s="65">
        <v>32.7</v>
      </c>
      <c r="K25" s="67">
        <f t="shared" si="2"/>
        <v>-29.1</v>
      </c>
      <c r="L25" s="171">
        <f t="shared" si="3"/>
        <v>90</v>
      </c>
      <c r="M25" s="39">
        <f t="shared" si="4"/>
        <v>96.1764705882353</v>
      </c>
      <c r="N25" s="101">
        <f t="shared" si="7"/>
        <v>-6.176470588235304</v>
      </c>
    </row>
    <row r="26" spans="1:14" s="373" customFormat="1" ht="15.75" hidden="1">
      <c r="A26" s="68" t="s">
        <v>61</v>
      </c>
      <c r="B26" s="66"/>
      <c r="C26" s="269"/>
      <c r="D26" s="311">
        <f t="shared" si="1"/>
        <v>0</v>
      </c>
      <c r="E26" s="167"/>
      <c r="F26" s="73" t="e">
        <f t="shared" si="5"/>
        <v>#DIV/0!</v>
      </c>
      <c r="G26" s="73"/>
      <c r="H26" s="111">
        <f t="shared" si="0"/>
        <v>0</v>
      </c>
      <c r="I26" s="72"/>
      <c r="J26" s="66"/>
      <c r="K26" s="67">
        <f t="shared" si="2"/>
        <v>0</v>
      </c>
      <c r="L26" s="168">
        <f t="shared" si="3"/>
      </c>
      <c r="M26" s="73">
        <f t="shared" si="4"/>
      </c>
      <c r="N26" s="67" t="e">
        <f t="shared" si="7"/>
        <v>#VALUE!</v>
      </c>
    </row>
    <row r="27" spans="1:14" s="373" customFormat="1" ht="15.75" hidden="1">
      <c r="A27" s="68" t="s">
        <v>21</v>
      </c>
      <c r="B27" s="66"/>
      <c r="C27" s="269"/>
      <c r="D27" s="311">
        <f t="shared" si="1"/>
        <v>0</v>
      </c>
      <c r="E27" s="167"/>
      <c r="F27" s="73" t="e">
        <f t="shared" si="5"/>
        <v>#DIV/0!</v>
      </c>
      <c r="G27" s="73"/>
      <c r="H27" s="111">
        <f t="shared" si="0"/>
        <v>0</v>
      </c>
      <c r="I27" s="72"/>
      <c r="J27" s="66"/>
      <c r="K27" s="67">
        <f t="shared" si="2"/>
        <v>0</v>
      </c>
      <c r="L27" s="168">
        <f t="shared" si="3"/>
      </c>
      <c r="M27" s="73">
        <f t="shared" si="4"/>
      </c>
      <c r="N27" s="67" t="e">
        <f t="shared" si="7"/>
        <v>#VALUE!</v>
      </c>
    </row>
    <row r="28" spans="1:14" s="373" customFormat="1" ht="15.75" hidden="1">
      <c r="A28" s="68" t="s">
        <v>22</v>
      </c>
      <c r="B28" s="66"/>
      <c r="C28" s="269"/>
      <c r="D28" s="311">
        <f t="shared" si="1"/>
        <v>0</v>
      </c>
      <c r="E28" s="167"/>
      <c r="F28" s="73" t="e">
        <f t="shared" si="5"/>
        <v>#DIV/0!</v>
      </c>
      <c r="G28" s="73"/>
      <c r="H28" s="111">
        <f t="shared" si="0"/>
        <v>0</v>
      </c>
      <c r="I28" s="72"/>
      <c r="J28" s="66"/>
      <c r="K28" s="67">
        <f t="shared" si="2"/>
        <v>0</v>
      </c>
      <c r="L28" s="168">
        <f t="shared" si="3"/>
      </c>
      <c r="M28" s="73">
        <f t="shared" si="4"/>
      </c>
      <c r="N28" s="67" t="e">
        <f t="shared" si="7"/>
        <v>#VALUE!</v>
      </c>
    </row>
    <row r="29" spans="1:14" s="373" customFormat="1" ht="15.75" hidden="1">
      <c r="A29" s="68" t="s">
        <v>62</v>
      </c>
      <c r="B29" s="66"/>
      <c r="C29" s="269"/>
      <c r="D29" s="311">
        <f t="shared" si="1"/>
        <v>0</v>
      </c>
      <c r="E29" s="167"/>
      <c r="F29" s="73" t="e">
        <f t="shared" si="5"/>
        <v>#DIV/0!</v>
      </c>
      <c r="G29" s="73"/>
      <c r="H29" s="111">
        <f t="shared" si="0"/>
        <v>0</v>
      </c>
      <c r="I29" s="72"/>
      <c r="J29" s="73"/>
      <c r="K29" s="67">
        <f t="shared" si="2"/>
        <v>0</v>
      </c>
      <c r="L29" s="168">
        <f t="shared" si="3"/>
      </c>
      <c r="M29" s="73">
        <f t="shared" si="4"/>
      </c>
      <c r="N29" s="67" t="e">
        <f t="shared" si="7"/>
        <v>#VALUE!</v>
      </c>
    </row>
    <row r="30" spans="1:14" s="373" customFormat="1" ht="15.75" hidden="1">
      <c r="A30" s="68" t="s">
        <v>23</v>
      </c>
      <c r="B30" s="66"/>
      <c r="C30" s="269"/>
      <c r="D30" s="311">
        <f t="shared" si="1"/>
        <v>0</v>
      </c>
      <c r="E30" s="167"/>
      <c r="F30" s="73" t="e">
        <f t="shared" si="5"/>
        <v>#DIV/0!</v>
      </c>
      <c r="G30" s="73"/>
      <c r="H30" s="111">
        <f t="shared" si="0"/>
        <v>0</v>
      </c>
      <c r="I30" s="72"/>
      <c r="J30" s="73"/>
      <c r="K30" s="67">
        <f t="shared" si="2"/>
        <v>0</v>
      </c>
      <c r="L30" s="168">
        <f t="shared" si="3"/>
      </c>
      <c r="M30" s="73">
        <f t="shared" si="4"/>
      </c>
      <c r="N30" s="67" t="e">
        <f t="shared" si="7"/>
        <v>#VALUE!</v>
      </c>
    </row>
    <row r="31" spans="1:14" s="373" customFormat="1" ht="15">
      <c r="A31" s="68" t="s">
        <v>24</v>
      </c>
      <c r="B31" s="66">
        <v>9.189</v>
      </c>
      <c r="C31" s="269"/>
      <c r="D31" s="311">
        <f t="shared" si="1"/>
        <v>9.189</v>
      </c>
      <c r="E31" s="167">
        <v>0.4</v>
      </c>
      <c r="F31" s="73">
        <f t="shared" si="5"/>
        <v>4.3530307976928935</v>
      </c>
      <c r="G31" s="73">
        <v>3.4</v>
      </c>
      <c r="H31" s="111">
        <f t="shared" si="0"/>
        <v>-3</v>
      </c>
      <c r="I31" s="72">
        <v>3.6</v>
      </c>
      <c r="J31" s="73">
        <v>32.7</v>
      </c>
      <c r="K31" s="95">
        <f t="shared" si="2"/>
        <v>-29.1</v>
      </c>
      <c r="L31" s="168">
        <f t="shared" si="3"/>
        <v>90</v>
      </c>
      <c r="M31" s="73">
        <f t="shared" si="4"/>
        <v>96.1764705882353</v>
      </c>
      <c r="N31" s="101">
        <f t="shared" si="7"/>
        <v>-6.176470588235304</v>
      </c>
    </row>
    <row r="32" spans="1:14" s="373" customFormat="1" ht="15.75" hidden="1">
      <c r="A32" s="68" t="s">
        <v>25</v>
      </c>
      <c r="B32" s="66"/>
      <c r="C32" s="269"/>
      <c r="D32" s="311">
        <f t="shared" si="1"/>
        <v>0</v>
      </c>
      <c r="E32" s="167"/>
      <c r="F32" s="73" t="e">
        <f t="shared" si="5"/>
        <v>#DIV/0!</v>
      </c>
      <c r="G32" s="73"/>
      <c r="H32" s="111">
        <f t="shared" si="0"/>
        <v>0</v>
      </c>
      <c r="I32" s="72"/>
      <c r="J32" s="73"/>
      <c r="K32" s="67">
        <f t="shared" si="2"/>
        <v>0</v>
      </c>
      <c r="L32" s="168">
        <f t="shared" si="3"/>
      </c>
      <c r="M32" s="73">
        <f t="shared" si="4"/>
      </c>
      <c r="N32" s="67" t="s">
        <v>100</v>
      </c>
    </row>
    <row r="33" spans="1:14" s="373" customFormat="1" ht="15.75" hidden="1">
      <c r="A33" s="68" t="s">
        <v>26</v>
      </c>
      <c r="B33" s="66"/>
      <c r="C33" s="269"/>
      <c r="D33" s="311">
        <f t="shared" si="1"/>
        <v>0</v>
      </c>
      <c r="E33" s="167"/>
      <c r="F33" s="73" t="e">
        <f t="shared" si="5"/>
        <v>#DIV/0!</v>
      </c>
      <c r="G33" s="73"/>
      <c r="H33" s="111">
        <f t="shared" si="0"/>
        <v>0</v>
      </c>
      <c r="I33" s="72"/>
      <c r="J33" s="73"/>
      <c r="K33" s="67">
        <f t="shared" si="2"/>
        <v>0</v>
      </c>
      <c r="L33" s="168">
        <f t="shared" si="3"/>
      </c>
      <c r="M33" s="73">
        <f t="shared" si="4"/>
      </c>
      <c r="N33" s="67" t="s">
        <v>100</v>
      </c>
    </row>
    <row r="34" spans="1:14" s="373" customFormat="1" ht="15.75" hidden="1">
      <c r="A34" s="68" t="s">
        <v>27</v>
      </c>
      <c r="B34" s="66"/>
      <c r="C34" s="269"/>
      <c r="D34" s="311">
        <f t="shared" si="1"/>
        <v>0</v>
      </c>
      <c r="E34" s="167"/>
      <c r="F34" s="73" t="e">
        <f t="shared" si="5"/>
        <v>#DIV/0!</v>
      </c>
      <c r="G34" s="73"/>
      <c r="H34" s="111">
        <f t="shared" si="0"/>
        <v>0</v>
      </c>
      <c r="I34" s="72"/>
      <c r="J34" s="73"/>
      <c r="K34" s="67">
        <f t="shared" si="2"/>
        <v>0</v>
      </c>
      <c r="L34" s="168">
        <f t="shared" si="3"/>
      </c>
      <c r="M34" s="73">
        <f t="shared" si="4"/>
      </c>
      <c r="N34" s="67" t="s">
        <v>100</v>
      </c>
    </row>
    <row r="35" spans="1:14" s="373" customFormat="1" ht="15.75" hidden="1">
      <c r="A35" s="68" t="s">
        <v>28</v>
      </c>
      <c r="B35" s="66"/>
      <c r="C35" s="269"/>
      <c r="D35" s="311">
        <f t="shared" si="1"/>
        <v>0</v>
      </c>
      <c r="E35" s="167"/>
      <c r="F35" s="73" t="e">
        <f t="shared" si="5"/>
        <v>#DIV/0!</v>
      </c>
      <c r="G35" s="73"/>
      <c r="H35" s="111">
        <f t="shared" si="0"/>
        <v>0</v>
      </c>
      <c r="I35" s="72"/>
      <c r="J35" s="73"/>
      <c r="K35" s="67">
        <f t="shared" si="2"/>
        <v>0</v>
      </c>
      <c r="L35" s="168">
        <f t="shared" si="3"/>
      </c>
      <c r="M35" s="73">
        <f t="shared" si="4"/>
      </c>
      <c r="N35" s="67" t="s">
        <v>100</v>
      </c>
    </row>
    <row r="36" spans="1:16" s="44" customFormat="1" ht="15.75">
      <c r="A36" s="64" t="s">
        <v>93</v>
      </c>
      <c r="B36" s="65">
        <v>1038.812</v>
      </c>
      <c r="C36" s="302">
        <f>SUM(C37:C44)</f>
        <v>12.799999999999999</v>
      </c>
      <c r="D36" s="310">
        <f t="shared" si="1"/>
        <v>1026.012</v>
      </c>
      <c r="E36" s="166">
        <f>SUM(E37:E44)</f>
        <v>908.0406999999999</v>
      </c>
      <c r="F36" s="39">
        <f t="shared" si="5"/>
        <v>88.50195709211978</v>
      </c>
      <c r="G36" s="65">
        <v>794.9</v>
      </c>
      <c r="H36" s="110">
        <f t="shared" si="0"/>
        <v>113.14069999999992</v>
      </c>
      <c r="I36" s="173">
        <f>SUM(I37:I44)</f>
        <v>4091.9528</v>
      </c>
      <c r="J36" s="65">
        <v>4076.6000000000004</v>
      </c>
      <c r="K36" s="67">
        <f>I36-J36</f>
        <v>15.352799999999661</v>
      </c>
      <c r="L36" s="171">
        <f t="shared" si="3"/>
        <v>45.06353955279758</v>
      </c>
      <c r="M36" s="39">
        <f t="shared" si="4"/>
        <v>51.28443829412505</v>
      </c>
      <c r="N36" s="100">
        <f>L36-M36</f>
        <v>-6.220898741327474</v>
      </c>
      <c r="O36" s="93"/>
      <c r="P36" s="93"/>
    </row>
    <row r="37" spans="1:14" s="373" customFormat="1" ht="15">
      <c r="A37" s="68" t="s">
        <v>63</v>
      </c>
      <c r="B37" s="66">
        <v>47.02</v>
      </c>
      <c r="C37" s="269">
        <v>0.8</v>
      </c>
      <c r="D37" s="311">
        <f t="shared" si="1"/>
        <v>46.220000000000006</v>
      </c>
      <c r="E37" s="167">
        <v>40.1</v>
      </c>
      <c r="F37" s="73">
        <f>E37/D37*100</f>
        <v>86.75897879705754</v>
      </c>
      <c r="G37" s="66">
        <v>33.2</v>
      </c>
      <c r="H37" s="212">
        <f t="shared" si="0"/>
        <v>6.899999999999999</v>
      </c>
      <c r="I37" s="94">
        <v>152.9</v>
      </c>
      <c r="J37" s="66">
        <v>134.2</v>
      </c>
      <c r="K37" s="95">
        <f t="shared" si="2"/>
        <v>18.700000000000017</v>
      </c>
      <c r="L37" s="168">
        <f t="shared" si="3"/>
        <v>38.12967581047382</v>
      </c>
      <c r="M37" s="73">
        <f t="shared" si="4"/>
        <v>40.421686746987945</v>
      </c>
      <c r="N37" s="95">
        <f aca="true" t="shared" si="8" ref="N37:N100">L37-M37</f>
        <v>-2.2920109365141244</v>
      </c>
    </row>
    <row r="38" spans="1:14" s="373" customFormat="1" ht="15" hidden="1">
      <c r="A38" s="68" t="s">
        <v>67</v>
      </c>
      <c r="B38" s="66">
        <v>0.123</v>
      </c>
      <c r="C38" s="269"/>
      <c r="D38" s="311">
        <f t="shared" si="1"/>
        <v>0.123</v>
      </c>
      <c r="E38" s="167"/>
      <c r="F38" s="73">
        <f t="shared" si="5"/>
        <v>0</v>
      </c>
      <c r="G38" s="66"/>
      <c r="H38" s="212">
        <f t="shared" si="0"/>
        <v>0</v>
      </c>
      <c r="I38" s="94"/>
      <c r="J38" s="66"/>
      <c r="K38" s="95">
        <f t="shared" si="2"/>
        <v>0</v>
      </c>
      <c r="L38" s="168">
        <f t="shared" si="3"/>
      </c>
      <c r="M38" s="73">
        <f t="shared" si="4"/>
      </c>
      <c r="N38" s="95" t="e">
        <f t="shared" si="8"/>
        <v>#VALUE!</v>
      </c>
    </row>
    <row r="39" spans="1:14" s="47" customFormat="1" ht="15">
      <c r="A39" s="96" t="s">
        <v>101</v>
      </c>
      <c r="B39" s="97">
        <v>3.948</v>
      </c>
      <c r="C39" s="213"/>
      <c r="D39" s="311">
        <f t="shared" si="1"/>
        <v>3.948</v>
      </c>
      <c r="E39" s="169">
        <v>2.7407</v>
      </c>
      <c r="F39" s="73">
        <f t="shared" si="5"/>
        <v>69.41995947315095</v>
      </c>
      <c r="G39" s="97">
        <v>1</v>
      </c>
      <c r="H39" s="213">
        <f>E39-G39</f>
        <v>1.7407</v>
      </c>
      <c r="I39" s="174">
        <v>6.4528</v>
      </c>
      <c r="J39" s="97">
        <v>4.1</v>
      </c>
      <c r="K39" s="98">
        <f>I39-J39</f>
        <v>2.3528000000000002</v>
      </c>
      <c r="L39" s="168">
        <f t="shared" si="3"/>
        <v>23.544349983580837</v>
      </c>
      <c r="M39" s="73">
        <f t="shared" si="4"/>
        <v>41</v>
      </c>
      <c r="N39" s="98">
        <f>L39-M39</f>
        <v>-17.455650016419163</v>
      </c>
    </row>
    <row r="40" spans="1:14" s="373" customFormat="1" ht="15">
      <c r="A40" s="68" t="s">
        <v>30</v>
      </c>
      <c r="B40" s="66">
        <v>679.502</v>
      </c>
      <c r="C40" s="269">
        <v>1.3</v>
      </c>
      <c r="D40" s="311">
        <f t="shared" si="1"/>
        <v>678.202</v>
      </c>
      <c r="E40" s="167">
        <v>631.8</v>
      </c>
      <c r="F40" s="73">
        <f>E40/D40*100</f>
        <v>93.15808564410013</v>
      </c>
      <c r="G40" s="66">
        <v>581.8</v>
      </c>
      <c r="H40" s="212">
        <f>E40-G40</f>
        <v>50</v>
      </c>
      <c r="I40" s="94">
        <v>3236.2</v>
      </c>
      <c r="J40" s="66">
        <v>3262.8</v>
      </c>
      <c r="K40" s="98">
        <f>I40-J40</f>
        <v>-26.600000000000364</v>
      </c>
      <c r="L40" s="168">
        <f t="shared" si="3"/>
        <v>51.22190566635012</v>
      </c>
      <c r="M40" s="73">
        <f t="shared" si="4"/>
        <v>56.08112753523549</v>
      </c>
      <c r="N40" s="95">
        <f t="shared" si="8"/>
        <v>-4.8592218688853706</v>
      </c>
    </row>
    <row r="41" spans="1:14" s="373" customFormat="1" ht="15" hidden="1">
      <c r="A41" s="68" t="s">
        <v>31</v>
      </c>
      <c r="B41" s="66">
        <v>999999999</v>
      </c>
      <c r="C41" s="269"/>
      <c r="D41" s="311">
        <f t="shared" si="1"/>
        <v>999999999</v>
      </c>
      <c r="E41" s="167"/>
      <c r="F41" s="73">
        <f t="shared" si="5"/>
        <v>0</v>
      </c>
      <c r="G41" s="66"/>
      <c r="H41" s="212">
        <f t="shared" si="0"/>
        <v>0</v>
      </c>
      <c r="I41" s="94"/>
      <c r="J41" s="66"/>
      <c r="K41" s="95">
        <f>I41-J41</f>
        <v>0</v>
      </c>
      <c r="L41" s="168">
        <f t="shared" si="3"/>
      </c>
      <c r="M41" s="73">
        <f t="shared" si="4"/>
      </c>
      <c r="N41" s="95" t="e">
        <f t="shared" si="8"/>
        <v>#VALUE!</v>
      </c>
    </row>
    <row r="42" spans="1:14" s="373" customFormat="1" ht="15">
      <c r="A42" s="68" t="s">
        <v>32</v>
      </c>
      <c r="B42" s="66">
        <v>71.108</v>
      </c>
      <c r="C42" s="269"/>
      <c r="D42" s="311">
        <f t="shared" si="1"/>
        <v>71.108</v>
      </c>
      <c r="E42" s="167">
        <v>22.4</v>
      </c>
      <c r="F42" s="73">
        <f t="shared" si="5"/>
        <v>31.501378185295604</v>
      </c>
      <c r="G42" s="66">
        <v>25.3</v>
      </c>
      <c r="H42" s="212">
        <f t="shared" si="0"/>
        <v>-2.900000000000002</v>
      </c>
      <c r="I42" s="94">
        <v>89.6</v>
      </c>
      <c r="J42" s="66">
        <v>108.8</v>
      </c>
      <c r="K42" s="95">
        <f t="shared" si="2"/>
        <v>-19.200000000000003</v>
      </c>
      <c r="L42" s="168">
        <f t="shared" si="3"/>
        <v>40</v>
      </c>
      <c r="M42" s="73">
        <f t="shared" si="4"/>
        <v>43.00395256916996</v>
      </c>
      <c r="N42" s="95">
        <f t="shared" si="8"/>
        <v>-3.003952569169961</v>
      </c>
    </row>
    <row r="43" spans="1:14" s="373" customFormat="1" ht="15">
      <c r="A43" s="68" t="s">
        <v>33</v>
      </c>
      <c r="B43" s="66">
        <v>237.038</v>
      </c>
      <c r="C43" s="269">
        <v>10.7</v>
      </c>
      <c r="D43" s="311">
        <f t="shared" si="1"/>
        <v>226.33800000000002</v>
      </c>
      <c r="E43" s="167">
        <v>211</v>
      </c>
      <c r="F43" s="73">
        <f t="shared" si="5"/>
        <v>93.22340923751203</v>
      </c>
      <c r="G43" s="66">
        <v>153.6</v>
      </c>
      <c r="H43" s="212">
        <f t="shared" si="0"/>
        <v>57.400000000000006</v>
      </c>
      <c r="I43" s="94">
        <v>606.8</v>
      </c>
      <c r="J43" s="66">
        <v>566.7</v>
      </c>
      <c r="K43" s="95">
        <f t="shared" si="2"/>
        <v>40.09999999999991</v>
      </c>
      <c r="L43" s="168">
        <f t="shared" si="3"/>
        <v>28.758293838862556</v>
      </c>
      <c r="M43" s="73">
        <f t="shared" si="4"/>
        <v>36.89453125000001</v>
      </c>
      <c r="N43" s="95">
        <f t="shared" si="8"/>
        <v>-8.13623741113745</v>
      </c>
    </row>
    <row r="44" spans="1:14" s="373" customFormat="1" ht="15.75" customHeight="1" hidden="1">
      <c r="A44" s="68" t="s">
        <v>102</v>
      </c>
      <c r="B44" s="66"/>
      <c r="C44" s="269"/>
      <c r="D44" s="311">
        <f t="shared" si="1"/>
        <v>0</v>
      </c>
      <c r="E44" s="167"/>
      <c r="F44" s="73" t="e">
        <f t="shared" si="5"/>
        <v>#DIV/0!</v>
      </c>
      <c r="G44" s="66"/>
      <c r="H44" s="212">
        <f t="shared" si="0"/>
        <v>0</v>
      </c>
      <c r="I44" s="94"/>
      <c r="J44" s="66"/>
      <c r="K44" s="95"/>
      <c r="L44" s="168">
        <f t="shared" si="3"/>
      </c>
      <c r="M44" s="73">
        <f t="shared" si="4"/>
      </c>
      <c r="N44" s="67" t="e">
        <f>L44-M44</f>
        <v>#VALUE!</v>
      </c>
    </row>
    <row r="45" spans="1:14" s="44" customFormat="1" ht="15.75">
      <c r="A45" s="64" t="s">
        <v>98</v>
      </c>
      <c r="B45" s="65">
        <v>610.586</v>
      </c>
      <c r="C45" s="364">
        <f>SUM(C46:C52)</f>
        <v>22.734</v>
      </c>
      <c r="D45" s="310">
        <f t="shared" si="1"/>
        <v>587.852</v>
      </c>
      <c r="E45" s="170">
        <f>SUM(E46:E52)</f>
        <v>372.65700000000004</v>
      </c>
      <c r="F45" s="39">
        <f t="shared" si="5"/>
        <v>63.392996876764904</v>
      </c>
      <c r="G45" s="99">
        <v>266.2</v>
      </c>
      <c r="H45" s="110">
        <f t="shared" si="0"/>
        <v>106.45700000000005</v>
      </c>
      <c r="I45" s="175">
        <f>SUM(I46:I52)</f>
        <v>1783.5079999999998</v>
      </c>
      <c r="J45" s="99">
        <v>1672.1999999999998</v>
      </c>
      <c r="K45" s="67">
        <f>I45-J45</f>
        <v>111.30799999999999</v>
      </c>
      <c r="L45" s="171">
        <f t="shared" si="3"/>
        <v>47.85923785142905</v>
      </c>
      <c r="M45" s="39">
        <f t="shared" si="4"/>
        <v>62.81743050338092</v>
      </c>
      <c r="N45" s="100">
        <f t="shared" si="8"/>
        <v>-14.958192651951869</v>
      </c>
    </row>
    <row r="46" spans="1:16" s="373" customFormat="1" ht="15">
      <c r="A46" s="68" t="s">
        <v>64</v>
      </c>
      <c r="B46" s="66">
        <v>16.007</v>
      </c>
      <c r="C46" s="269"/>
      <c r="D46" s="311">
        <f t="shared" si="1"/>
        <v>16.007</v>
      </c>
      <c r="E46" s="167">
        <v>16</v>
      </c>
      <c r="F46" s="73">
        <f t="shared" si="5"/>
        <v>99.95626913225463</v>
      </c>
      <c r="G46" s="66">
        <v>17.6</v>
      </c>
      <c r="H46" s="212">
        <f t="shared" si="0"/>
        <v>-1.6000000000000014</v>
      </c>
      <c r="I46" s="94">
        <v>88.2</v>
      </c>
      <c r="J46" s="66">
        <v>77</v>
      </c>
      <c r="K46" s="95">
        <f t="shared" si="2"/>
        <v>11.200000000000003</v>
      </c>
      <c r="L46" s="168">
        <f t="shared" si="3"/>
        <v>55.125</v>
      </c>
      <c r="M46" s="73">
        <f t="shared" si="4"/>
        <v>43.75</v>
      </c>
      <c r="N46" s="101">
        <f t="shared" si="8"/>
        <v>11.375</v>
      </c>
      <c r="P46" s="373">
        <f>O46*E46/10</f>
        <v>0</v>
      </c>
    </row>
    <row r="47" spans="1:14" s="373" customFormat="1" ht="15" hidden="1">
      <c r="A47" s="68" t="s">
        <v>65</v>
      </c>
      <c r="B47" s="66">
        <v>19.687</v>
      </c>
      <c r="C47" s="269">
        <v>8.746</v>
      </c>
      <c r="D47" s="311">
        <f t="shared" si="1"/>
        <v>10.941</v>
      </c>
      <c r="E47" s="167"/>
      <c r="F47" s="73">
        <f t="shared" si="5"/>
        <v>0</v>
      </c>
      <c r="G47" s="66">
        <v>4.5</v>
      </c>
      <c r="H47" s="212">
        <f t="shared" si="0"/>
        <v>-4.5</v>
      </c>
      <c r="I47" s="94"/>
      <c r="J47" s="66">
        <v>19</v>
      </c>
      <c r="K47" s="95">
        <f t="shared" si="2"/>
        <v>-19</v>
      </c>
      <c r="L47" s="168">
        <f t="shared" si="3"/>
      </c>
      <c r="M47" s="73">
        <f t="shared" si="4"/>
        <v>42.22222222222222</v>
      </c>
      <c r="N47" s="101" t="e">
        <f t="shared" si="8"/>
        <v>#VALUE!</v>
      </c>
    </row>
    <row r="48" spans="1:14" s="373" customFormat="1" ht="15">
      <c r="A48" s="68" t="s">
        <v>66</v>
      </c>
      <c r="B48" s="66">
        <v>153.033</v>
      </c>
      <c r="C48" s="269">
        <v>4.2</v>
      </c>
      <c r="D48" s="311">
        <f t="shared" si="1"/>
        <v>148.833</v>
      </c>
      <c r="E48" s="167">
        <v>95.9</v>
      </c>
      <c r="F48" s="73">
        <f t="shared" si="5"/>
        <v>64.43463479201522</v>
      </c>
      <c r="G48" s="66">
        <v>63</v>
      </c>
      <c r="H48" s="212">
        <f t="shared" si="0"/>
        <v>32.900000000000006</v>
      </c>
      <c r="I48" s="94">
        <v>515.8</v>
      </c>
      <c r="J48" s="66">
        <v>396.9</v>
      </c>
      <c r="K48" s="95">
        <f>I48-J48</f>
        <v>118.89999999999998</v>
      </c>
      <c r="L48" s="168">
        <f t="shared" si="3"/>
        <v>53.7851929092805</v>
      </c>
      <c r="M48" s="73">
        <f t="shared" si="4"/>
        <v>63</v>
      </c>
      <c r="N48" s="101">
        <f t="shared" si="8"/>
        <v>-9.214807090719503</v>
      </c>
    </row>
    <row r="49" spans="1:14" s="373" customFormat="1" ht="15">
      <c r="A49" s="68" t="s">
        <v>29</v>
      </c>
      <c r="B49" s="66">
        <v>69.457</v>
      </c>
      <c r="C49" s="269">
        <v>1.338</v>
      </c>
      <c r="D49" s="311">
        <f t="shared" si="1"/>
        <v>68.119</v>
      </c>
      <c r="E49" s="167">
        <v>6.755</v>
      </c>
      <c r="F49" s="73">
        <f t="shared" si="5"/>
        <v>9.916469707423772</v>
      </c>
      <c r="G49" s="66">
        <v>13.3</v>
      </c>
      <c r="H49" s="212">
        <f t="shared" si="0"/>
        <v>-6.545000000000001</v>
      </c>
      <c r="I49" s="94">
        <v>39.31</v>
      </c>
      <c r="J49" s="66">
        <v>91.4</v>
      </c>
      <c r="K49" s="95">
        <f>I49-J49</f>
        <v>-52.09</v>
      </c>
      <c r="L49" s="168">
        <f t="shared" si="3"/>
        <v>58.1939304219097</v>
      </c>
      <c r="M49" s="73">
        <f t="shared" si="4"/>
        <v>68.7218045112782</v>
      </c>
      <c r="N49" s="101">
        <f t="shared" si="8"/>
        <v>-10.527874089368495</v>
      </c>
    </row>
    <row r="50" spans="1:14" s="373" customFormat="1" ht="15">
      <c r="A50" s="68" t="s">
        <v>68</v>
      </c>
      <c r="B50" s="66">
        <v>93.38</v>
      </c>
      <c r="C50" s="269">
        <v>8.45</v>
      </c>
      <c r="D50" s="311">
        <f t="shared" si="1"/>
        <v>84.92999999999999</v>
      </c>
      <c r="E50" s="167">
        <v>46.1</v>
      </c>
      <c r="F50" s="73">
        <f t="shared" si="5"/>
        <v>54.27999529023902</v>
      </c>
      <c r="G50" s="66">
        <v>34.5</v>
      </c>
      <c r="H50" s="212">
        <f t="shared" si="0"/>
        <v>11.600000000000001</v>
      </c>
      <c r="I50" s="94">
        <v>186.3</v>
      </c>
      <c r="J50" s="66">
        <v>214</v>
      </c>
      <c r="K50" s="95">
        <f>I50-J50</f>
        <v>-27.69999999999999</v>
      </c>
      <c r="L50" s="168">
        <f t="shared" si="3"/>
        <v>40.41214750542299</v>
      </c>
      <c r="M50" s="73">
        <f t="shared" si="4"/>
        <v>62.028985507246375</v>
      </c>
      <c r="N50" s="101">
        <f t="shared" si="8"/>
        <v>-21.616838001823382</v>
      </c>
    </row>
    <row r="51" spans="1:14" s="373" customFormat="1" ht="15">
      <c r="A51" s="68" t="s">
        <v>69</v>
      </c>
      <c r="B51" s="66">
        <v>16.398</v>
      </c>
      <c r="C51" s="269"/>
      <c r="D51" s="311">
        <f t="shared" si="1"/>
        <v>16.398</v>
      </c>
      <c r="E51" s="167">
        <v>6.002</v>
      </c>
      <c r="F51" s="73">
        <f t="shared" si="5"/>
        <v>36.60202463715087</v>
      </c>
      <c r="G51" s="66">
        <v>4.5</v>
      </c>
      <c r="H51" s="212">
        <f t="shared" si="0"/>
        <v>1.5019999999999998</v>
      </c>
      <c r="I51" s="94">
        <v>12.698</v>
      </c>
      <c r="J51" s="66">
        <v>11.4</v>
      </c>
      <c r="K51" s="95">
        <f>I51-J51</f>
        <v>1.298</v>
      </c>
      <c r="L51" s="168">
        <f t="shared" si="3"/>
        <v>21.156281239586807</v>
      </c>
      <c r="M51" s="73">
        <f t="shared" si="4"/>
        <v>25.333333333333332</v>
      </c>
      <c r="N51" s="101">
        <f t="shared" si="8"/>
        <v>-4.177052093746525</v>
      </c>
    </row>
    <row r="52" spans="1:14" s="373" customFormat="1" ht="15">
      <c r="A52" s="68" t="s">
        <v>95</v>
      </c>
      <c r="B52" s="66">
        <v>242.624</v>
      </c>
      <c r="C52" s="269"/>
      <c r="D52" s="311">
        <f t="shared" si="1"/>
        <v>242.624</v>
      </c>
      <c r="E52" s="167">
        <v>201.9</v>
      </c>
      <c r="F52" s="73">
        <f t="shared" si="5"/>
        <v>83.21518069111052</v>
      </c>
      <c r="G52" s="66">
        <v>128.8</v>
      </c>
      <c r="H52" s="212">
        <f t="shared" si="0"/>
        <v>73.1</v>
      </c>
      <c r="I52" s="94">
        <v>941.2</v>
      </c>
      <c r="J52" s="66">
        <v>862.5</v>
      </c>
      <c r="K52" s="95">
        <f>I52-J52</f>
        <v>78.70000000000005</v>
      </c>
      <c r="L52" s="168">
        <f t="shared" si="3"/>
        <v>46.617137196632</v>
      </c>
      <c r="M52" s="73">
        <f t="shared" si="4"/>
        <v>66.96428571428571</v>
      </c>
      <c r="N52" s="101">
        <f>L52-M52</f>
        <v>-20.347148517653707</v>
      </c>
    </row>
    <row r="53" spans="1:14" s="44" customFormat="1" ht="15.75">
      <c r="A53" s="107" t="s">
        <v>34</v>
      </c>
      <c r="B53" s="65">
        <v>404.097</v>
      </c>
      <c r="C53" s="112">
        <f>SUM(C54:C67)</f>
        <v>96.168</v>
      </c>
      <c r="D53" s="310">
        <f t="shared" si="1"/>
        <v>307.929</v>
      </c>
      <c r="E53" s="171">
        <f>SUM(E54:E67)</f>
        <v>100.878</v>
      </c>
      <c r="F53" s="39">
        <f t="shared" si="5"/>
        <v>32.76014925518545</v>
      </c>
      <c r="G53" s="39">
        <v>215.40000000000003</v>
      </c>
      <c r="H53" s="110">
        <f t="shared" si="0"/>
        <v>-114.52200000000003</v>
      </c>
      <c r="I53" s="42">
        <f>SUM(I54:I67)</f>
        <v>346.155</v>
      </c>
      <c r="J53" s="39">
        <v>896.7</v>
      </c>
      <c r="K53" s="131">
        <f>SUM(K54:K67)</f>
        <v>-550.5450000000001</v>
      </c>
      <c r="L53" s="171">
        <f t="shared" si="3"/>
        <v>34.314221138404804</v>
      </c>
      <c r="M53" s="39">
        <f t="shared" si="4"/>
        <v>41.62952646239554</v>
      </c>
      <c r="N53" s="131">
        <f t="shared" si="8"/>
        <v>-7.315305323990735</v>
      </c>
    </row>
    <row r="54" spans="1:14" s="373" customFormat="1" ht="15">
      <c r="A54" s="108" t="s">
        <v>70</v>
      </c>
      <c r="B54" s="66">
        <v>17.828</v>
      </c>
      <c r="C54" s="269">
        <v>0.5</v>
      </c>
      <c r="D54" s="311">
        <f t="shared" si="1"/>
        <v>17.328</v>
      </c>
      <c r="E54" s="168">
        <v>13.8</v>
      </c>
      <c r="F54" s="73">
        <f t="shared" si="5"/>
        <v>79.63988919667591</v>
      </c>
      <c r="G54" s="73">
        <v>18.1</v>
      </c>
      <c r="H54" s="212">
        <f t="shared" si="0"/>
        <v>-4.300000000000001</v>
      </c>
      <c r="I54" s="72">
        <v>51.86</v>
      </c>
      <c r="J54" s="73">
        <v>63</v>
      </c>
      <c r="K54" s="127">
        <f t="shared" si="2"/>
        <v>-11.14</v>
      </c>
      <c r="L54" s="168">
        <f t="shared" si="3"/>
        <v>37.57971014492753</v>
      </c>
      <c r="M54" s="73">
        <f t="shared" si="4"/>
        <v>34.80662983425414</v>
      </c>
      <c r="N54" s="127">
        <f t="shared" si="8"/>
        <v>2.773080310673393</v>
      </c>
    </row>
    <row r="55" spans="1:14" s="373" customFormat="1" ht="15" hidden="1">
      <c r="A55" s="108" t="s">
        <v>71</v>
      </c>
      <c r="B55" s="66">
        <v>999999999</v>
      </c>
      <c r="C55" s="269"/>
      <c r="D55" s="311">
        <f t="shared" si="1"/>
        <v>999999999</v>
      </c>
      <c r="E55" s="168"/>
      <c r="F55" s="73">
        <f t="shared" si="5"/>
        <v>0</v>
      </c>
      <c r="G55" s="73"/>
      <c r="H55" s="212">
        <f t="shared" si="0"/>
        <v>0</v>
      </c>
      <c r="I55" s="72"/>
      <c r="J55" s="73"/>
      <c r="K55" s="127">
        <f t="shared" si="2"/>
        <v>0</v>
      </c>
      <c r="L55" s="168">
        <f t="shared" si="3"/>
      </c>
      <c r="M55" s="73">
        <f t="shared" si="4"/>
      </c>
      <c r="N55" s="127" t="e">
        <f t="shared" si="8"/>
        <v>#VALUE!</v>
      </c>
    </row>
    <row r="56" spans="1:14" s="373" customFormat="1" ht="15">
      <c r="A56" s="108" t="s">
        <v>72</v>
      </c>
      <c r="B56" s="66">
        <v>31.797</v>
      </c>
      <c r="C56" s="269">
        <v>15</v>
      </c>
      <c r="D56" s="311">
        <f t="shared" si="1"/>
        <v>16.797</v>
      </c>
      <c r="E56" s="168">
        <v>0.3</v>
      </c>
      <c r="F56" s="73">
        <f t="shared" si="5"/>
        <v>1.7860332202178961</v>
      </c>
      <c r="G56" s="73">
        <v>19.3</v>
      </c>
      <c r="H56" s="212">
        <f t="shared" si="0"/>
        <v>-19</v>
      </c>
      <c r="I56" s="72">
        <v>1.64</v>
      </c>
      <c r="J56" s="73">
        <v>154.1</v>
      </c>
      <c r="K56" s="127">
        <f t="shared" si="2"/>
        <v>-152.46</v>
      </c>
      <c r="L56" s="168">
        <f t="shared" si="3"/>
        <v>54.66666666666667</v>
      </c>
      <c r="M56" s="73">
        <f t="shared" si="4"/>
        <v>79.84455958549222</v>
      </c>
      <c r="N56" s="127">
        <f t="shared" si="8"/>
        <v>-25.17789291882555</v>
      </c>
    </row>
    <row r="57" spans="1:14" s="373" customFormat="1" ht="15">
      <c r="A57" s="108" t="s">
        <v>73</v>
      </c>
      <c r="B57" s="66">
        <v>78.866</v>
      </c>
      <c r="C57" s="269">
        <v>44</v>
      </c>
      <c r="D57" s="311">
        <f t="shared" si="1"/>
        <v>34.866</v>
      </c>
      <c r="E57" s="168">
        <v>11.5</v>
      </c>
      <c r="F57" s="73">
        <f t="shared" si="5"/>
        <v>32.98342224516721</v>
      </c>
      <c r="G57" s="73">
        <v>85.7</v>
      </c>
      <c r="H57" s="212">
        <f t="shared" si="0"/>
        <v>-74.2</v>
      </c>
      <c r="I57" s="72">
        <v>41.6</v>
      </c>
      <c r="J57" s="73">
        <v>263.2</v>
      </c>
      <c r="K57" s="127">
        <f t="shared" si="2"/>
        <v>-221.6</v>
      </c>
      <c r="L57" s="168">
        <f t="shared" si="3"/>
        <v>36.17391304347826</v>
      </c>
      <c r="M57" s="73">
        <f t="shared" si="4"/>
        <v>30.71178529754959</v>
      </c>
      <c r="N57" s="127">
        <f t="shared" si="8"/>
        <v>5.462127745928669</v>
      </c>
    </row>
    <row r="58" spans="1:14" s="373" customFormat="1" ht="15" hidden="1">
      <c r="A58" s="108" t="s">
        <v>74</v>
      </c>
      <c r="B58" s="66">
        <v>999999999</v>
      </c>
      <c r="C58" s="269"/>
      <c r="D58" s="311">
        <f t="shared" si="1"/>
        <v>999999999</v>
      </c>
      <c r="E58" s="168"/>
      <c r="F58" s="73">
        <f t="shared" si="5"/>
        <v>0</v>
      </c>
      <c r="G58" s="73"/>
      <c r="H58" s="212">
        <f t="shared" si="0"/>
        <v>0</v>
      </c>
      <c r="I58" s="72"/>
      <c r="J58" s="73"/>
      <c r="K58" s="127">
        <f t="shared" si="2"/>
        <v>0</v>
      </c>
      <c r="L58" s="168">
        <f t="shared" si="3"/>
      </c>
      <c r="M58" s="73">
        <f t="shared" si="4"/>
      </c>
      <c r="N58" s="127" t="e">
        <f t="shared" si="8"/>
        <v>#VALUE!</v>
      </c>
    </row>
    <row r="59" spans="1:14" s="373" customFormat="1" ht="15" hidden="1">
      <c r="A59" s="108" t="s">
        <v>35</v>
      </c>
      <c r="B59" s="66">
        <v>3.194</v>
      </c>
      <c r="C59" s="269">
        <v>1.125</v>
      </c>
      <c r="D59" s="311">
        <f t="shared" si="1"/>
        <v>2.069</v>
      </c>
      <c r="E59" s="168"/>
      <c r="F59" s="73">
        <f t="shared" si="5"/>
        <v>0</v>
      </c>
      <c r="G59" s="73">
        <v>2.4</v>
      </c>
      <c r="H59" s="212">
        <f t="shared" si="0"/>
        <v>-2.4</v>
      </c>
      <c r="I59" s="72"/>
      <c r="J59" s="73">
        <v>11.5</v>
      </c>
      <c r="K59" s="127">
        <f t="shared" si="2"/>
        <v>-11.5</v>
      </c>
      <c r="L59" s="168">
        <f t="shared" si="3"/>
      </c>
      <c r="M59" s="73">
        <f t="shared" si="4"/>
        <v>47.91666666666667</v>
      </c>
      <c r="N59" s="127" t="e">
        <f t="shared" si="8"/>
        <v>#VALUE!</v>
      </c>
    </row>
    <row r="60" spans="1:14" s="373" customFormat="1" ht="15" hidden="1">
      <c r="A60" s="108" t="s">
        <v>94</v>
      </c>
      <c r="B60" s="66"/>
      <c r="C60" s="269"/>
      <c r="D60" s="311">
        <f t="shared" si="1"/>
        <v>0</v>
      </c>
      <c r="E60" s="168"/>
      <c r="F60" s="73" t="e">
        <f t="shared" si="5"/>
        <v>#DIV/0!</v>
      </c>
      <c r="G60" s="73"/>
      <c r="H60" s="212">
        <f>E60-G60</f>
        <v>0</v>
      </c>
      <c r="I60" s="72"/>
      <c r="J60" s="73"/>
      <c r="K60" s="127">
        <f>I60-J60</f>
        <v>0</v>
      </c>
      <c r="L60" s="168">
        <f t="shared" si="3"/>
      </c>
      <c r="M60" s="73">
        <f t="shared" si="4"/>
      </c>
      <c r="N60" s="127" t="e">
        <f>L60-M60</f>
        <v>#VALUE!</v>
      </c>
    </row>
    <row r="61" spans="1:14" s="373" customFormat="1" ht="15" hidden="1">
      <c r="A61" s="108" t="s">
        <v>36</v>
      </c>
      <c r="B61" s="66">
        <v>0.293</v>
      </c>
      <c r="C61" s="269">
        <v>0.293</v>
      </c>
      <c r="D61" s="311">
        <f t="shared" si="1"/>
        <v>0</v>
      </c>
      <c r="E61" s="168"/>
      <c r="F61" s="73" t="e">
        <f t="shared" si="5"/>
        <v>#DIV/0!</v>
      </c>
      <c r="G61" s="73"/>
      <c r="H61" s="212">
        <f t="shared" si="0"/>
        <v>0</v>
      </c>
      <c r="I61" s="72"/>
      <c r="J61" s="73"/>
      <c r="K61" s="127">
        <f t="shared" si="2"/>
        <v>0</v>
      </c>
      <c r="L61" s="168">
        <f t="shared" si="3"/>
      </c>
      <c r="M61" s="73">
        <f t="shared" si="4"/>
      </c>
      <c r="N61" s="127" t="e">
        <f t="shared" si="8"/>
        <v>#VALUE!</v>
      </c>
    </row>
    <row r="62" spans="1:14" s="373" customFormat="1" ht="15">
      <c r="A62" s="108" t="s">
        <v>75</v>
      </c>
      <c r="B62" s="66">
        <v>16.236</v>
      </c>
      <c r="C62" s="269">
        <v>8</v>
      </c>
      <c r="D62" s="311">
        <f t="shared" si="1"/>
        <v>8.236</v>
      </c>
      <c r="E62" s="168">
        <v>0.398</v>
      </c>
      <c r="F62" s="73">
        <f t="shared" si="5"/>
        <v>4.832442933462846</v>
      </c>
      <c r="G62" s="73">
        <v>11.8</v>
      </c>
      <c r="H62" s="212">
        <f t="shared" si="0"/>
        <v>-11.402000000000001</v>
      </c>
      <c r="I62" s="72">
        <v>1.557</v>
      </c>
      <c r="J62" s="73">
        <v>72</v>
      </c>
      <c r="K62" s="127">
        <f t="shared" si="2"/>
        <v>-70.443</v>
      </c>
      <c r="L62" s="168">
        <f t="shared" si="3"/>
        <v>39.120603015075375</v>
      </c>
      <c r="M62" s="73">
        <f t="shared" si="4"/>
        <v>61.01694915254237</v>
      </c>
      <c r="N62" s="127">
        <f t="shared" si="8"/>
        <v>-21.896346137466992</v>
      </c>
    </row>
    <row r="63" spans="1:14" s="373" customFormat="1" ht="15">
      <c r="A63" s="108" t="s">
        <v>37</v>
      </c>
      <c r="B63" s="66">
        <v>45.663</v>
      </c>
      <c r="C63" s="269">
        <v>3.4</v>
      </c>
      <c r="D63" s="311">
        <f t="shared" si="1"/>
        <v>42.263</v>
      </c>
      <c r="E63" s="168">
        <v>13.3</v>
      </c>
      <c r="F63" s="73">
        <f t="shared" si="5"/>
        <v>31.46960698483307</v>
      </c>
      <c r="G63" s="73">
        <v>14.9</v>
      </c>
      <c r="H63" s="212">
        <f t="shared" si="0"/>
        <v>-1.5999999999999996</v>
      </c>
      <c r="I63" s="72">
        <v>21.5</v>
      </c>
      <c r="J63" s="73">
        <v>22.5</v>
      </c>
      <c r="K63" s="127">
        <f t="shared" si="2"/>
        <v>-1</v>
      </c>
      <c r="L63" s="168">
        <f t="shared" si="3"/>
        <v>16.165413533834585</v>
      </c>
      <c r="M63" s="73">
        <f t="shared" si="4"/>
        <v>15.100671140939596</v>
      </c>
      <c r="N63" s="127">
        <f t="shared" si="8"/>
        <v>1.0647423928949884</v>
      </c>
    </row>
    <row r="64" spans="1:14" s="373" customFormat="1" ht="15">
      <c r="A64" s="108" t="s">
        <v>38</v>
      </c>
      <c r="B64" s="66">
        <v>50.241</v>
      </c>
      <c r="C64" s="269">
        <v>15.5</v>
      </c>
      <c r="D64" s="311">
        <f t="shared" si="1"/>
        <v>34.741</v>
      </c>
      <c r="E64" s="168">
        <v>3.2</v>
      </c>
      <c r="F64" s="73">
        <f t="shared" si="5"/>
        <v>9.211018681097263</v>
      </c>
      <c r="G64" s="73">
        <v>7.9</v>
      </c>
      <c r="H64" s="212">
        <f t="shared" si="0"/>
        <v>-4.7</v>
      </c>
      <c r="I64" s="72">
        <v>24.9</v>
      </c>
      <c r="J64" s="73">
        <v>60.6</v>
      </c>
      <c r="K64" s="127">
        <f t="shared" si="2"/>
        <v>-35.7</v>
      </c>
      <c r="L64" s="168">
        <f t="shared" si="3"/>
        <v>77.81249999999999</v>
      </c>
      <c r="M64" s="73">
        <f t="shared" si="4"/>
        <v>76.70886075949367</v>
      </c>
      <c r="N64" s="127">
        <f t="shared" si="8"/>
        <v>1.1036392405063111</v>
      </c>
    </row>
    <row r="65" spans="1:14" s="373" customFormat="1" ht="15">
      <c r="A65" s="68" t="s">
        <v>39</v>
      </c>
      <c r="B65" s="66">
        <v>42.358</v>
      </c>
      <c r="C65" s="269">
        <v>7.85</v>
      </c>
      <c r="D65" s="311">
        <f t="shared" si="1"/>
        <v>34.507999999999996</v>
      </c>
      <c r="E65" s="168">
        <v>3.8</v>
      </c>
      <c r="F65" s="73">
        <f t="shared" si="5"/>
        <v>11.011939260461343</v>
      </c>
      <c r="G65" s="73">
        <v>13.8</v>
      </c>
      <c r="H65" s="212">
        <f t="shared" si="0"/>
        <v>-10</v>
      </c>
      <c r="I65" s="72">
        <v>13.4</v>
      </c>
      <c r="J65" s="73">
        <v>51.8</v>
      </c>
      <c r="K65" s="127">
        <f t="shared" si="2"/>
        <v>-38.4</v>
      </c>
      <c r="L65" s="168">
        <f t="shared" si="3"/>
        <v>35.26315789473684</v>
      </c>
      <c r="M65" s="73">
        <f t="shared" si="4"/>
        <v>37.53623188405797</v>
      </c>
      <c r="N65" s="127">
        <f t="shared" si="8"/>
        <v>-2.2730739893211265</v>
      </c>
    </row>
    <row r="66" spans="1:14" s="373" customFormat="1" ht="15">
      <c r="A66" s="68" t="s">
        <v>40</v>
      </c>
      <c r="B66" s="66">
        <v>107.422</v>
      </c>
      <c r="C66" s="269">
        <v>0.5</v>
      </c>
      <c r="D66" s="311">
        <f t="shared" si="1"/>
        <v>106.922</v>
      </c>
      <c r="E66" s="167">
        <v>52.1</v>
      </c>
      <c r="F66" s="73">
        <f t="shared" si="5"/>
        <v>48.72710948167824</v>
      </c>
      <c r="G66" s="66">
        <v>37.2</v>
      </c>
      <c r="H66" s="212">
        <f t="shared" si="0"/>
        <v>14.899999999999999</v>
      </c>
      <c r="I66" s="94">
        <v>172.9</v>
      </c>
      <c r="J66" s="66">
        <v>180.8</v>
      </c>
      <c r="K66" s="127">
        <f t="shared" si="2"/>
        <v>-7.900000000000006</v>
      </c>
      <c r="L66" s="168">
        <f t="shared" si="3"/>
        <v>33.186180422264876</v>
      </c>
      <c r="M66" s="73">
        <f t="shared" si="4"/>
        <v>48.60215053763441</v>
      </c>
      <c r="N66" s="127">
        <f t="shared" si="8"/>
        <v>-15.415970115369532</v>
      </c>
    </row>
    <row r="67" spans="1:14" s="373" customFormat="1" ht="15">
      <c r="A67" s="108" t="s">
        <v>41</v>
      </c>
      <c r="B67" s="66">
        <v>9.981</v>
      </c>
      <c r="C67" s="269"/>
      <c r="D67" s="311">
        <f t="shared" si="1"/>
        <v>9.981</v>
      </c>
      <c r="E67" s="168">
        <v>2.48</v>
      </c>
      <c r="F67" s="73">
        <f t="shared" si="5"/>
        <v>24.84720969842701</v>
      </c>
      <c r="G67" s="73">
        <v>4.3</v>
      </c>
      <c r="H67" s="212">
        <f t="shared" si="0"/>
        <v>-1.8199999999999998</v>
      </c>
      <c r="I67" s="72">
        <v>16.798</v>
      </c>
      <c r="J67" s="73">
        <v>17.2</v>
      </c>
      <c r="K67" s="127">
        <f t="shared" si="2"/>
        <v>-0.402000000000001</v>
      </c>
      <c r="L67" s="168">
        <f t="shared" si="3"/>
        <v>67.73387096774192</v>
      </c>
      <c r="M67" s="73">
        <f t="shared" si="4"/>
        <v>40</v>
      </c>
      <c r="N67" s="127">
        <f t="shared" si="8"/>
        <v>27.73387096774192</v>
      </c>
    </row>
    <row r="68" spans="1:14" s="44" customFormat="1" ht="15.75">
      <c r="A68" s="107" t="s">
        <v>76</v>
      </c>
      <c r="B68" s="65">
        <v>5.415</v>
      </c>
      <c r="C68" s="112">
        <f>SUM(C69:C74)-C72-C73</f>
        <v>2.9</v>
      </c>
      <c r="D68" s="310">
        <f t="shared" si="1"/>
        <v>2.515</v>
      </c>
      <c r="E68" s="171">
        <f>SUM(E69:E74)-E72-E73</f>
        <v>2.4650000000000003</v>
      </c>
      <c r="F68" s="39">
        <f t="shared" si="5"/>
        <v>98.01192842942346</v>
      </c>
      <c r="G68" s="39">
        <v>4.2</v>
      </c>
      <c r="H68" s="110">
        <f t="shared" si="0"/>
        <v>-1.7349999999999999</v>
      </c>
      <c r="I68" s="42">
        <f>SUM(I69:I74)-I72-I73</f>
        <v>9.9</v>
      </c>
      <c r="J68" s="39">
        <v>13.2</v>
      </c>
      <c r="K68" s="131">
        <f t="shared" si="2"/>
        <v>-3.299999999999999</v>
      </c>
      <c r="L68" s="171">
        <f t="shared" si="3"/>
        <v>40.16227180527383</v>
      </c>
      <c r="M68" s="39">
        <f t="shared" si="4"/>
        <v>31.428571428571423</v>
      </c>
      <c r="N68" s="131">
        <f t="shared" si="8"/>
        <v>8.733700376702409</v>
      </c>
    </row>
    <row r="69" spans="1:14" s="373" customFormat="1" ht="15">
      <c r="A69" s="108" t="s">
        <v>77</v>
      </c>
      <c r="B69" s="66">
        <v>999999999</v>
      </c>
      <c r="C69" s="269"/>
      <c r="D69" s="311">
        <v>0.5</v>
      </c>
      <c r="E69" s="168">
        <v>0.5</v>
      </c>
      <c r="F69" s="73">
        <f t="shared" si="5"/>
        <v>100</v>
      </c>
      <c r="G69" s="73">
        <v>0.5</v>
      </c>
      <c r="H69" s="111">
        <f t="shared" si="0"/>
        <v>0</v>
      </c>
      <c r="I69" s="72">
        <v>1</v>
      </c>
      <c r="J69" s="73">
        <v>1.1</v>
      </c>
      <c r="K69" s="127">
        <f t="shared" si="2"/>
        <v>-0.10000000000000009</v>
      </c>
      <c r="L69" s="168">
        <f t="shared" si="3"/>
        <v>20</v>
      </c>
      <c r="M69" s="73">
        <f t="shared" si="4"/>
        <v>22</v>
      </c>
      <c r="N69" s="127">
        <f t="shared" si="8"/>
        <v>-2</v>
      </c>
    </row>
    <row r="70" spans="1:14" s="373" customFormat="1" ht="15.75" hidden="1">
      <c r="A70" s="108" t="s">
        <v>42</v>
      </c>
      <c r="B70" s="66"/>
      <c r="C70" s="269"/>
      <c r="D70" s="311">
        <f aca="true" t="shared" si="9" ref="D70:D101">B70-C70</f>
        <v>0</v>
      </c>
      <c r="E70" s="168"/>
      <c r="F70" s="73" t="e">
        <f aca="true" t="shared" si="10" ref="F70:F101">E70/D70*100</f>
        <v>#DIV/0!</v>
      </c>
      <c r="G70" s="73"/>
      <c r="H70" s="110">
        <f t="shared" si="0"/>
        <v>0</v>
      </c>
      <c r="I70" s="72"/>
      <c r="J70" s="73"/>
      <c r="K70" s="127">
        <f aca="true" t="shared" si="11" ref="K70:K102">I70-J70</f>
        <v>0</v>
      </c>
      <c r="L70" s="168">
        <f aca="true" t="shared" si="12" ref="L70:L101">IF(E70&gt;0,I70/E70*10,"")</f>
      </c>
      <c r="M70" s="73">
        <f aca="true" t="shared" si="13" ref="M70:M101">IF(G70&gt;0,J70/G70*10,"")</f>
      </c>
      <c r="N70" s="127" t="e">
        <f t="shared" si="8"/>
        <v>#VALUE!</v>
      </c>
    </row>
    <row r="71" spans="1:14" s="373" customFormat="1" ht="15.75" hidden="1">
      <c r="A71" s="108" t="s">
        <v>43</v>
      </c>
      <c r="B71" s="66">
        <v>999999999</v>
      </c>
      <c r="C71" s="269"/>
      <c r="D71" s="311">
        <f t="shared" si="9"/>
        <v>999999999</v>
      </c>
      <c r="E71" s="168"/>
      <c r="F71" s="73">
        <f t="shared" si="10"/>
        <v>0</v>
      </c>
      <c r="G71" s="73"/>
      <c r="H71" s="110">
        <f aca="true" t="shared" si="14" ref="H71:H102">E71-G71</f>
        <v>0</v>
      </c>
      <c r="I71" s="72"/>
      <c r="J71" s="73"/>
      <c r="K71" s="127">
        <f t="shared" si="11"/>
        <v>0</v>
      </c>
      <c r="L71" s="168">
        <f t="shared" si="12"/>
      </c>
      <c r="M71" s="73">
        <f t="shared" si="13"/>
      </c>
      <c r="N71" s="127" t="e">
        <f t="shared" si="8"/>
        <v>#VALUE!</v>
      </c>
    </row>
    <row r="72" spans="1:14" s="373" customFormat="1" ht="15.75" hidden="1">
      <c r="A72" s="108" t="s">
        <v>78</v>
      </c>
      <c r="B72" s="66"/>
      <c r="C72" s="269"/>
      <c r="D72" s="311">
        <f t="shared" si="9"/>
        <v>0</v>
      </c>
      <c r="E72" s="168"/>
      <c r="F72" s="73" t="e">
        <f t="shared" si="10"/>
        <v>#DIV/0!</v>
      </c>
      <c r="G72" s="73"/>
      <c r="H72" s="110">
        <f t="shared" si="14"/>
        <v>0</v>
      </c>
      <c r="I72" s="72"/>
      <c r="J72" s="73"/>
      <c r="K72" s="127">
        <f t="shared" si="11"/>
        <v>0</v>
      </c>
      <c r="L72" s="168">
        <f t="shared" si="12"/>
      </c>
      <c r="M72" s="73">
        <f t="shared" si="13"/>
      </c>
      <c r="N72" s="127" t="e">
        <f t="shared" si="8"/>
        <v>#VALUE!</v>
      </c>
    </row>
    <row r="73" spans="1:14" s="373" customFormat="1" ht="15.75" hidden="1">
      <c r="A73" s="108" t="s">
        <v>79</v>
      </c>
      <c r="B73" s="66"/>
      <c r="C73" s="269"/>
      <c r="D73" s="311">
        <f t="shared" si="9"/>
        <v>0</v>
      </c>
      <c r="E73" s="168"/>
      <c r="F73" s="73" t="e">
        <f t="shared" si="10"/>
        <v>#DIV/0!</v>
      </c>
      <c r="G73" s="73"/>
      <c r="H73" s="110">
        <f t="shared" si="14"/>
        <v>0</v>
      </c>
      <c r="I73" s="72"/>
      <c r="J73" s="73"/>
      <c r="K73" s="127">
        <f t="shared" si="11"/>
        <v>0</v>
      </c>
      <c r="L73" s="168">
        <f t="shared" si="12"/>
      </c>
      <c r="M73" s="73">
        <f t="shared" si="13"/>
      </c>
      <c r="N73" s="127" t="e">
        <f t="shared" si="8"/>
        <v>#VALUE!</v>
      </c>
    </row>
    <row r="74" spans="1:14" s="373" customFormat="1" ht="15">
      <c r="A74" s="108" t="s">
        <v>44</v>
      </c>
      <c r="B74" s="66">
        <v>4.865</v>
      </c>
      <c r="C74" s="269">
        <v>2.9</v>
      </c>
      <c r="D74" s="311">
        <f t="shared" si="9"/>
        <v>1.9650000000000003</v>
      </c>
      <c r="E74" s="168">
        <v>1.9650000000000003</v>
      </c>
      <c r="F74" s="73">
        <f t="shared" si="10"/>
        <v>100</v>
      </c>
      <c r="G74" s="73">
        <v>3.7</v>
      </c>
      <c r="H74" s="212">
        <f t="shared" si="14"/>
        <v>-1.7349999999999999</v>
      </c>
      <c r="I74" s="72">
        <v>8.9</v>
      </c>
      <c r="J74" s="73">
        <v>12.1</v>
      </c>
      <c r="K74" s="127">
        <f t="shared" si="11"/>
        <v>-3.1999999999999993</v>
      </c>
      <c r="L74" s="168">
        <f t="shared" si="12"/>
        <v>45.292620865139945</v>
      </c>
      <c r="M74" s="73">
        <f t="shared" si="13"/>
        <v>32.7027027027027</v>
      </c>
      <c r="N74" s="127">
        <f t="shared" si="8"/>
        <v>12.589918162437243</v>
      </c>
    </row>
    <row r="75" spans="1:14" s="44" customFormat="1" ht="15.75">
      <c r="A75" s="107" t="s">
        <v>45</v>
      </c>
      <c r="B75" s="65">
        <v>14.927</v>
      </c>
      <c r="C75" s="112">
        <f>SUM(C76:C91)-C82-C83-C91</f>
        <v>0</v>
      </c>
      <c r="D75" s="310">
        <f t="shared" si="9"/>
        <v>14.927</v>
      </c>
      <c r="E75" s="171">
        <f>SUM(E76:E91)-E82-E83-E91</f>
        <v>4.8229999999999995</v>
      </c>
      <c r="F75" s="39">
        <f t="shared" si="10"/>
        <v>32.310578146981975</v>
      </c>
      <c r="G75" s="39">
        <v>1.394</v>
      </c>
      <c r="H75" s="110">
        <f t="shared" si="14"/>
        <v>3.4289999999999994</v>
      </c>
      <c r="I75" s="42">
        <f>SUM(I76:I91)-I82-I83-I91</f>
        <v>19.47</v>
      </c>
      <c r="J75" s="39">
        <v>5.6</v>
      </c>
      <c r="K75" s="131">
        <f t="shared" si="11"/>
        <v>13.87</v>
      </c>
      <c r="L75" s="171">
        <f t="shared" si="12"/>
        <v>40.36906489736679</v>
      </c>
      <c r="M75" s="39">
        <f t="shared" si="13"/>
        <v>40.17216642754663</v>
      </c>
      <c r="N75" s="131">
        <f t="shared" si="8"/>
        <v>0.19689846982016235</v>
      </c>
    </row>
    <row r="76" spans="1:14" s="373" customFormat="1" ht="15.75" hidden="1">
      <c r="A76" s="108" t="s">
        <v>80</v>
      </c>
      <c r="B76" s="66">
        <v>0</v>
      </c>
      <c r="C76" s="269"/>
      <c r="D76" s="311">
        <f t="shared" si="9"/>
        <v>0</v>
      </c>
      <c r="E76" s="168"/>
      <c r="F76" s="73" t="e">
        <f t="shared" si="10"/>
        <v>#DIV/0!</v>
      </c>
      <c r="G76" s="73"/>
      <c r="H76" s="110">
        <f t="shared" si="14"/>
        <v>0</v>
      </c>
      <c r="I76" s="72"/>
      <c r="J76" s="73"/>
      <c r="K76" s="127">
        <f t="shared" si="11"/>
        <v>0</v>
      </c>
      <c r="L76" s="168">
        <f t="shared" si="12"/>
      </c>
      <c r="M76" s="73">
        <f t="shared" si="13"/>
      </c>
      <c r="N76" s="127" t="e">
        <f t="shared" si="8"/>
        <v>#VALUE!</v>
      </c>
    </row>
    <row r="77" spans="1:14" s="373" customFormat="1" ht="15.75" hidden="1">
      <c r="A77" s="108" t="s">
        <v>81</v>
      </c>
      <c r="B77" s="66"/>
      <c r="C77" s="269"/>
      <c r="D77" s="311">
        <f t="shared" si="9"/>
        <v>0</v>
      </c>
      <c r="E77" s="168"/>
      <c r="F77" s="73" t="e">
        <f t="shared" si="10"/>
        <v>#DIV/0!</v>
      </c>
      <c r="G77" s="73"/>
      <c r="H77" s="110">
        <f t="shared" si="14"/>
        <v>0</v>
      </c>
      <c r="I77" s="72"/>
      <c r="J77" s="73"/>
      <c r="K77" s="127">
        <f t="shared" si="11"/>
        <v>0</v>
      </c>
      <c r="L77" s="168">
        <f t="shared" si="12"/>
      </c>
      <c r="M77" s="73">
        <f t="shared" si="13"/>
      </c>
      <c r="N77" s="127" t="e">
        <f t="shared" si="8"/>
        <v>#VALUE!</v>
      </c>
    </row>
    <row r="78" spans="1:14" s="373" customFormat="1" ht="15.75" hidden="1">
      <c r="A78" s="108" t="s">
        <v>82</v>
      </c>
      <c r="B78" s="66"/>
      <c r="C78" s="269"/>
      <c r="D78" s="311">
        <f t="shared" si="9"/>
        <v>0</v>
      </c>
      <c r="E78" s="168"/>
      <c r="F78" s="73" t="e">
        <f t="shared" si="10"/>
        <v>#DIV/0!</v>
      </c>
      <c r="G78" s="73"/>
      <c r="H78" s="110">
        <f t="shared" si="14"/>
        <v>0</v>
      </c>
      <c r="I78" s="72"/>
      <c r="J78" s="73"/>
      <c r="K78" s="127">
        <f t="shared" si="11"/>
        <v>0</v>
      </c>
      <c r="L78" s="168">
        <f t="shared" si="12"/>
      </c>
      <c r="M78" s="73">
        <f t="shared" si="13"/>
      </c>
      <c r="N78" s="127" t="e">
        <f t="shared" si="8"/>
        <v>#VALUE!</v>
      </c>
    </row>
    <row r="79" spans="1:14" s="373" customFormat="1" ht="15.75" hidden="1">
      <c r="A79" s="108" t="s">
        <v>83</v>
      </c>
      <c r="B79" s="66"/>
      <c r="C79" s="269"/>
      <c r="D79" s="311">
        <f t="shared" si="9"/>
        <v>0</v>
      </c>
      <c r="E79" s="168"/>
      <c r="F79" s="73" t="e">
        <f t="shared" si="10"/>
        <v>#DIV/0!</v>
      </c>
      <c r="G79" s="73"/>
      <c r="H79" s="110">
        <f t="shared" si="14"/>
        <v>0</v>
      </c>
      <c r="I79" s="72"/>
      <c r="J79" s="73"/>
      <c r="K79" s="127">
        <f t="shared" si="11"/>
        <v>0</v>
      </c>
      <c r="L79" s="168">
        <f t="shared" si="12"/>
      </c>
      <c r="M79" s="73">
        <f t="shared" si="13"/>
      </c>
      <c r="N79" s="127" t="e">
        <f t="shared" si="8"/>
        <v>#VALUE!</v>
      </c>
    </row>
    <row r="80" spans="1:14" s="373" customFormat="1" ht="15" hidden="1">
      <c r="A80" s="108" t="s">
        <v>46</v>
      </c>
      <c r="B80" s="66">
        <v>7.676</v>
      </c>
      <c r="C80" s="269"/>
      <c r="D80" s="311">
        <f t="shared" si="9"/>
        <v>7.676</v>
      </c>
      <c r="E80" s="168"/>
      <c r="F80" s="73">
        <f t="shared" si="10"/>
        <v>0</v>
      </c>
      <c r="G80" s="73">
        <v>1.394</v>
      </c>
      <c r="H80" s="212">
        <f t="shared" si="14"/>
        <v>-1.394</v>
      </c>
      <c r="I80" s="72"/>
      <c r="J80" s="73">
        <v>5.6</v>
      </c>
      <c r="K80" s="127">
        <f t="shared" si="11"/>
        <v>-5.6</v>
      </c>
      <c r="L80" s="168">
        <f t="shared" si="12"/>
      </c>
      <c r="M80" s="73">
        <f t="shared" si="13"/>
        <v>40.17216642754663</v>
      </c>
      <c r="N80" s="127" t="e">
        <f t="shared" si="8"/>
        <v>#VALUE!</v>
      </c>
    </row>
    <row r="81" spans="1:14" s="373" customFormat="1" ht="15" hidden="1">
      <c r="A81" s="108" t="s">
        <v>47</v>
      </c>
      <c r="B81" s="66"/>
      <c r="C81" s="269"/>
      <c r="D81" s="311">
        <f t="shared" si="9"/>
        <v>0</v>
      </c>
      <c r="E81" s="168"/>
      <c r="F81" s="73" t="e">
        <f t="shared" si="10"/>
        <v>#DIV/0!</v>
      </c>
      <c r="G81" s="73"/>
      <c r="H81" s="212">
        <f t="shared" si="14"/>
        <v>0</v>
      </c>
      <c r="I81" s="72"/>
      <c r="J81" s="73"/>
      <c r="K81" s="127">
        <f t="shared" si="11"/>
        <v>0</v>
      </c>
      <c r="L81" s="168">
        <f t="shared" si="12"/>
      </c>
      <c r="M81" s="73">
        <f t="shared" si="13"/>
      </c>
      <c r="N81" s="127" t="e">
        <f t="shared" si="8"/>
        <v>#VALUE!</v>
      </c>
    </row>
    <row r="82" spans="1:14" s="373" customFormat="1" ht="15" hidden="1">
      <c r="A82" s="108" t="s">
        <v>84</v>
      </c>
      <c r="B82" s="66"/>
      <c r="C82" s="269"/>
      <c r="D82" s="311">
        <f t="shared" si="9"/>
        <v>0</v>
      </c>
      <c r="E82" s="168"/>
      <c r="F82" s="73" t="e">
        <f t="shared" si="10"/>
        <v>#DIV/0!</v>
      </c>
      <c r="G82" s="73"/>
      <c r="H82" s="212">
        <f t="shared" si="14"/>
        <v>0</v>
      </c>
      <c r="I82" s="72"/>
      <c r="J82" s="73"/>
      <c r="K82" s="127">
        <f t="shared" si="11"/>
        <v>0</v>
      </c>
      <c r="L82" s="168">
        <f t="shared" si="12"/>
      </c>
      <c r="M82" s="73">
        <f t="shared" si="13"/>
      </c>
      <c r="N82" s="127" t="e">
        <f t="shared" si="8"/>
        <v>#VALUE!</v>
      </c>
    </row>
    <row r="83" spans="1:14" s="373" customFormat="1" ht="15" hidden="1">
      <c r="A83" s="108" t="s">
        <v>85</v>
      </c>
      <c r="B83" s="66"/>
      <c r="C83" s="269"/>
      <c r="D83" s="311">
        <f t="shared" si="9"/>
        <v>0</v>
      </c>
      <c r="E83" s="168"/>
      <c r="F83" s="73" t="e">
        <f t="shared" si="10"/>
        <v>#DIV/0!</v>
      </c>
      <c r="G83" s="73"/>
      <c r="H83" s="212">
        <f t="shared" si="14"/>
        <v>0</v>
      </c>
      <c r="I83" s="72"/>
      <c r="J83" s="73"/>
      <c r="K83" s="127">
        <f t="shared" si="11"/>
        <v>0</v>
      </c>
      <c r="L83" s="168">
        <f t="shared" si="12"/>
      </c>
      <c r="M83" s="73">
        <f t="shared" si="13"/>
      </c>
      <c r="N83" s="127" t="e">
        <f t="shared" si="8"/>
        <v>#VALUE!</v>
      </c>
    </row>
    <row r="84" spans="1:14" s="373" customFormat="1" ht="15" hidden="1">
      <c r="A84" s="108" t="s">
        <v>48</v>
      </c>
      <c r="B84" s="66"/>
      <c r="C84" s="269"/>
      <c r="D84" s="311">
        <f t="shared" si="9"/>
        <v>0</v>
      </c>
      <c r="E84" s="168"/>
      <c r="F84" s="73" t="e">
        <f t="shared" si="10"/>
        <v>#DIV/0!</v>
      </c>
      <c r="G84" s="73"/>
      <c r="H84" s="212">
        <f t="shared" si="14"/>
        <v>0</v>
      </c>
      <c r="I84" s="72"/>
      <c r="J84" s="73"/>
      <c r="K84" s="127">
        <f t="shared" si="11"/>
        <v>0</v>
      </c>
      <c r="L84" s="168">
        <f t="shared" si="12"/>
      </c>
      <c r="M84" s="73">
        <f t="shared" si="13"/>
      </c>
      <c r="N84" s="127" t="e">
        <f t="shared" si="8"/>
        <v>#VALUE!</v>
      </c>
    </row>
    <row r="85" spans="1:14" s="373" customFormat="1" ht="15" hidden="1">
      <c r="A85" s="108" t="s">
        <v>86</v>
      </c>
      <c r="B85" s="66"/>
      <c r="C85" s="269"/>
      <c r="D85" s="311">
        <f t="shared" si="9"/>
        <v>0</v>
      </c>
      <c r="E85" s="168"/>
      <c r="F85" s="73" t="e">
        <f t="shared" si="10"/>
        <v>#DIV/0!</v>
      </c>
      <c r="G85" s="73"/>
      <c r="H85" s="212">
        <f t="shared" si="14"/>
        <v>0</v>
      </c>
      <c r="I85" s="72"/>
      <c r="J85" s="73"/>
      <c r="K85" s="127">
        <f t="shared" si="11"/>
        <v>0</v>
      </c>
      <c r="L85" s="168">
        <f t="shared" si="12"/>
      </c>
      <c r="M85" s="73">
        <f t="shared" si="13"/>
      </c>
      <c r="N85" s="127" t="e">
        <f t="shared" si="8"/>
        <v>#VALUE!</v>
      </c>
    </row>
    <row r="86" spans="1:14" s="373" customFormat="1" ht="15">
      <c r="A86" s="108" t="s">
        <v>49</v>
      </c>
      <c r="B86" s="66">
        <v>1.523</v>
      </c>
      <c r="C86" s="269"/>
      <c r="D86" s="311">
        <f t="shared" si="9"/>
        <v>1.523</v>
      </c>
      <c r="E86" s="168">
        <v>1.023</v>
      </c>
      <c r="F86" s="73">
        <f t="shared" si="10"/>
        <v>67.17005909389363</v>
      </c>
      <c r="G86" s="73"/>
      <c r="H86" s="212">
        <f t="shared" si="14"/>
        <v>1.023</v>
      </c>
      <c r="I86" s="72">
        <v>5.57</v>
      </c>
      <c r="J86" s="73"/>
      <c r="K86" s="127">
        <f t="shared" si="11"/>
        <v>5.57</v>
      </c>
      <c r="L86" s="168">
        <f t="shared" si="12"/>
        <v>54.447702834799614</v>
      </c>
      <c r="M86" s="73"/>
      <c r="N86" s="127">
        <f t="shared" si="8"/>
        <v>54.447702834799614</v>
      </c>
    </row>
    <row r="87" spans="1:14" s="373" customFormat="1" ht="15">
      <c r="A87" s="108" t="s">
        <v>50</v>
      </c>
      <c r="B87" s="66">
        <v>4.355</v>
      </c>
      <c r="C87" s="269"/>
      <c r="D87" s="311">
        <f t="shared" si="9"/>
        <v>4.355</v>
      </c>
      <c r="E87" s="168">
        <v>3.8</v>
      </c>
      <c r="F87" s="73">
        <f t="shared" si="10"/>
        <v>87.25602755453501</v>
      </c>
      <c r="G87" s="73"/>
      <c r="H87" s="212">
        <f t="shared" si="14"/>
        <v>3.8</v>
      </c>
      <c r="I87" s="72">
        <v>13.9</v>
      </c>
      <c r="J87" s="73"/>
      <c r="K87" s="127">
        <f t="shared" si="11"/>
        <v>13.9</v>
      </c>
      <c r="L87" s="168">
        <f t="shared" si="12"/>
        <v>36.578947368421055</v>
      </c>
      <c r="M87" s="73"/>
      <c r="N87" s="127">
        <f t="shared" si="8"/>
        <v>36.578947368421055</v>
      </c>
    </row>
    <row r="88" spans="1:14" s="373" customFormat="1" ht="15" hidden="1">
      <c r="A88" s="108" t="s">
        <v>51</v>
      </c>
      <c r="B88" s="66">
        <v>1.372</v>
      </c>
      <c r="C88" s="269"/>
      <c r="D88" s="311">
        <f t="shared" si="9"/>
        <v>1.372</v>
      </c>
      <c r="E88" s="168"/>
      <c r="F88" s="73">
        <f t="shared" si="10"/>
        <v>0</v>
      </c>
      <c r="G88" s="73"/>
      <c r="H88" s="212">
        <f t="shared" si="14"/>
        <v>0</v>
      </c>
      <c r="I88" s="72"/>
      <c r="J88" s="73"/>
      <c r="K88" s="127">
        <f t="shared" si="11"/>
        <v>0</v>
      </c>
      <c r="L88" s="168">
        <f t="shared" si="12"/>
      </c>
      <c r="M88" s="73">
        <f t="shared" si="13"/>
      </c>
      <c r="N88" s="127" t="e">
        <f t="shared" si="8"/>
        <v>#VALUE!</v>
      </c>
    </row>
    <row r="89" spans="1:14" s="373" customFormat="1" ht="15.75" hidden="1">
      <c r="A89" s="68" t="s">
        <v>52</v>
      </c>
      <c r="B89" s="66"/>
      <c r="C89" s="269"/>
      <c r="D89" s="311">
        <f t="shared" si="9"/>
        <v>0</v>
      </c>
      <c r="E89" s="168"/>
      <c r="F89" s="73" t="e">
        <f t="shared" si="10"/>
        <v>#DIV/0!</v>
      </c>
      <c r="G89" s="73"/>
      <c r="H89" s="110">
        <f t="shared" si="14"/>
        <v>0</v>
      </c>
      <c r="I89" s="72"/>
      <c r="J89" s="73"/>
      <c r="K89" s="127">
        <f t="shared" si="11"/>
        <v>0</v>
      </c>
      <c r="L89" s="168">
        <f t="shared" si="12"/>
      </c>
      <c r="M89" s="73">
        <f t="shared" si="13"/>
      </c>
      <c r="N89" s="127" t="e">
        <f t="shared" si="8"/>
        <v>#VALUE!</v>
      </c>
    </row>
    <row r="90" spans="1:14" s="373" customFormat="1" ht="15.75" hidden="1">
      <c r="A90" s="108" t="s">
        <v>97</v>
      </c>
      <c r="B90" s="66"/>
      <c r="C90" s="269"/>
      <c r="D90" s="311">
        <f t="shared" si="9"/>
        <v>0</v>
      </c>
      <c r="E90" s="168"/>
      <c r="F90" s="73" t="e">
        <f t="shared" si="10"/>
        <v>#DIV/0!</v>
      </c>
      <c r="G90" s="73"/>
      <c r="H90" s="110">
        <f t="shared" si="14"/>
        <v>0</v>
      </c>
      <c r="I90" s="72"/>
      <c r="J90" s="73"/>
      <c r="K90" s="127">
        <f t="shared" si="11"/>
        <v>0</v>
      </c>
      <c r="L90" s="168">
        <f t="shared" si="12"/>
      </c>
      <c r="M90" s="73">
        <f t="shared" si="13"/>
      </c>
      <c r="N90" s="127" t="e">
        <f t="shared" si="8"/>
        <v>#VALUE!</v>
      </c>
    </row>
    <row r="91" spans="1:14" s="373" customFormat="1" ht="15.75" hidden="1">
      <c r="A91" s="108" t="s">
        <v>87</v>
      </c>
      <c r="B91" s="66"/>
      <c r="C91" s="269"/>
      <c r="D91" s="311">
        <f t="shared" si="9"/>
        <v>0</v>
      </c>
      <c r="E91" s="168"/>
      <c r="F91" s="73" t="e">
        <f t="shared" si="10"/>
        <v>#DIV/0!</v>
      </c>
      <c r="G91" s="73"/>
      <c r="H91" s="110">
        <f t="shared" si="14"/>
        <v>0</v>
      </c>
      <c r="I91" s="72"/>
      <c r="J91" s="73"/>
      <c r="K91" s="127">
        <f t="shared" si="11"/>
        <v>0</v>
      </c>
      <c r="L91" s="168">
        <f t="shared" si="12"/>
      </c>
      <c r="M91" s="73">
        <f t="shared" si="13"/>
      </c>
      <c r="N91" s="127" t="e">
        <f t="shared" si="8"/>
        <v>#VALUE!</v>
      </c>
    </row>
    <row r="92" spans="1:14" s="44" customFormat="1" ht="15.75">
      <c r="A92" s="107" t="s">
        <v>53</v>
      </c>
      <c r="B92" s="65">
        <v>51.468</v>
      </c>
      <c r="C92" s="302">
        <v>0.17</v>
      </c>
      <c r="D92" s="310">
        <f t="shared" si="9"/>
        <v>51.298</v>
      </c>
      <c r="E92" s="171">
        <f>SUM(E93:E102)-E98</f>
        <v>5.001</v>
      </c>
      <c r="F92" s="39">
        <f t="shared" si="10"/>
        <v>9.748918086475108</v>
      </c>
      <c r="G92" s="26">
        <v>3.9000000000000004</v>
      </c>
      <c r="H92" s="110">
        <f t="shared" si="14"/>
        <v>1.101</v>
      </c>
      <c r="I92" s="42">
        <f>SUM(I93:I102)-I98</f>
        <v>35.066</v>
      </c>
      <c r="J92" s="39">
        <v>17</v>
      </c>
      <c r="K92" s="131">
        <f t="shared" si="11"/>
        <v>18.066000000000003</v>
      </c>
      <c r="L92" s="171">
        <f t="shared" si="12"/>
        <v>70.11797640471906</v>
      </c>
      <c r="M92" s="39">
        <f t="shared" si="13"/>
        <v>43.589743589743584</v>
      </c>
      <c r="N92" s="131">
        <f t="shared" si="8"/>
        <v>26.528232814975475</v>
      </c>
    </row>
    <row r="93" spans="1:14" s="373" customFormat="1" ht="15.75" hidden="1">
      <c r="A93" s="108" t="s">
        <v>88</v>
      </c>
      <c r="B93" s="66">
        <v>999999999</v>
      </c>
      <c r="C93" s="269"/>
      <c r="D93" s="311">
        <f t="shared" si="9"/>
        <v>999999999</v>
      </c>
      <c r="E93" s="168"/>
      <c r="F93" s="73">
        <f t="shared" si="10"/>
        <v>0</v>
      </c>
      <c r="G93" s="27"/>
      <c r="H93" s="110">
        <f t="shared" si="14"/>
        <v>0</v>
      </c>
      <c r="I93" s="72"/>
      <c r="J93" s="114"/>
      <c r="K93" s="127">
        <f t="shared" si="11"/>
        <v>0</v>
      </c>
      <c r="L93" s="168">
        <f t="shared" si="12"/>
      </c>
      <c r="M93" s="73">
        <f t="shared" si="13"/>
      </c>
      <c r="N93" s="127" t="e">
        <f t="shared" si="8"/>
        <v>#VALUE!</v>
      </c>
    </row>
    <row r="94" spans="1:14" s="373" customFormat="1" ht="15">
      <c r="A94" s="108" t="s">
        <v>54</v>
      </c>
      <c r="B94" s="66">
        <v>37.353</v>
      </c>
      <c r="C94" s="269">
        <v>0.17</v>
      </c>
      <c r="D94" s="311">
        <f t="shared" si="9"/>
        <v>37.183</v>
      </c>
      <c r="E94" s="168">
        <v>4.682</v>
      </c>
      <c r="F94" s="73">
        <f t="shared" si="10"/>
        <v>12.591775811526773</v>
      </c>
      <c r="G94" s="27">
        <v>2.7</v>
      </c>
      <c r="H94" s="212">
        <f t="shared" si="14"/>
        <v>1.9820000000000002</v>
      </c>
      <c r="I94" s="72">
        <v>33.256</v>
      </c>
      <c r="J94" s="114">
        <v>12.1</v>
      </c>
      <c r="K94" s="127">
        <f t="shared" si="11"/>
        <v>21.156</v>
      </c>
      <c r="L94" s="168">
        <f t="shared" si="12"/>
        <v>71.02947458351132</v>
      </c>
      <c r="M94" s="73">
        <f t="shared" si="13"/>
        <v>44.81481481481481</v>
      </c>
      <c r="N94" s="127">
        <f t="shared" si="8"/>
        <v>26.214659768696507</v>
      </c>
    </row>
    <row r="95" spans="1:14" s="373" customFormat="1" ht="15">
      <c r="A95" s="108" t="s">
        <v>55</v>
      </c>
      <c r="B95" s="66">
        <v>1.075</v>
      </c>
      <c r="C95" s="269"/>
      <c r="D95" s="311">
        <f t="shared" si="9"/>
        <v>1.075</v>
      </c>
      <c r="E95" s="168">
        <v>0.05</v>
      </c>
      <c r="F95" s="73">
        <f t="shared" si="10"/>
        <v>4.651162790697675</v>
      </c>
      <c r="G95" s="73"/>
      <c r="H95" s="212">
        <f t="shared" si="14"/>
        <v>0.05</v>
      </c>
      <c r="I95" s="72">
        <v>0.2</v>
      </c>
      <c r="J95" s="73"/>
      <c r="K95" s="127">
        <f t="shared" si="11"/>
        <v>0.2</v>
      </c>
      <c r="L95" s="168">
        <f t="shared" si="12"/>
        <v>40</v>
      </c>
      <c r="M95" s="73"/>
      <c r="N95" s="127">
        <f t="shared" si="8"/>
        <v>40</v>
      </c>
    </row>
    <row r="96" spans="1:14" s="373" customFormat="1" ht="15">
      <c r="A96" s="297" t="s">
        <v>56</v>
      </c>
      <c r="B96" s="102">
        <v>12.507</v>
      </c>
      <c r="C96" s="271"/>
      <c r="D96" s="312">
        <f t="shared" si="9"/>
        <v>12.507</v>
      </c>
      <c r="E96" s="187">
        <v>0.269</v>
      </c>
      <c r="F96" s="79">
        <f t="shared" si="10"/>
        <v>2.150795554489486</v>
      </c>
      <c r="G96" s="79">
        <v>1.2</v>
      </c>
      <c r="H96" s="215">
        <f t="shared" si="14"/>
        <v>-0.9309999999999999</v>
      </c>
      <c r="I96" s="77">
        <v>1.61</v>
      </c>
      <c r="J96" s="79">
        <v>4.9</v>
      </c>
      <c r="K96" s="133">
        <f t="shared" si="11"/>
        <v>-3.29</v>
      </c>
      <c r="L96" s="187">
        <f t="shared" si="12"/>
        <v>59.85130111524164</v>
      </c>
      <c r="M96" s="79">
        <f t="shared" si="13"/>
        <v>40.83333333333334</v>
      </c>
      <c r="N96" s="133">
        <f t="shared" si="8"/>
        <v>19.017967781908297</v>
      </c>
    </row>
    <row r="97" spans="1:14" s="373" customFormat="1" ht="15" hidden="1">
      <c r="A97" s="88" t="s">
        <v>57</v>
      </c>
      <c r="B97" s="341"/>
      <c r="C97" s="291"/>
      <c r="D97" s="342">
        <f t="shared" si="9"/>
        <v>0</v>
      </c>
      <c r="E97" s="90"/>
      <c r="F97" s="91" t="e">
        <f t="shared" si="10"/>
        <v>#DIV/0!</v>
      </c>
      <c r="G97" s="91"/>
      <c r="H97" s="292">
        <f t="shared" si="14"/>
        <v>0</v>
      </c>
      <c r="I97" s="90"/>
      <c r="J97" s="91"/>
      <c r="K97" s="293">
        <f t="shared" si="11"/>
        <v>0</v>
      </c>
      <c r="L97" s="281">
        <f t="shared" si="12"/>
      </c>
      <c r="M97" s="91">
        <f t="shared" si="13"/>
      </c>
      <c r="N97" s="293" t="e">
        <f t="shared" si="8"/>
        <v>#VALUE!</v>
      </c>
    </row>
    <row r="98" spans="1:14" s="373" customFormat="1" ht="15" hidden="1">
      <c r="A98" s="70" t="s">
        <v>89</v>
      </c>
      <c r="B98" s="167"/>
      <c r="C98" s="66"/>
      <c r="D98" s="319">
        <f t="shared" si="9"/>
        <v>0</v>
      </c>
      <c r="E98" s="72"/>
      <c r="F98" s="73" t="e">
        <f t="shared" si="10"/>
        <v>#DIV/0!</v>
      </c>
      <c r="G98" s="73"/>
      <c r="H98" s="95">
        <f t="shared" si="14"/>
        <v>0</v>
      </c>
      <c r="I98" s="72"/>
      <c r="J98" s="73"/>
      <c r="K98" s="127">
        <f t="shared" si="11"/>
        <v>0</v>
      </c>
      <c r="L98" s="168">
        <f t="shared" si="12"/>
      </c>
      <c r="M98" s="73">
        <f t="shared" si="13"/>
      </c>
      <c r="N98" s="127" t="e">
        <f t="shared" si="8"/>
        <v>#VALUE!</v>
      </c>
    </row>
    <row r="99" spans="1:14" s="373" customFormat="1" ht="15" hidden="1">
      <c r="A99" s="70" t="s">
        <v>58</v>
      </c>
      <c r="B99" s="167"/>
      <c r="C99" s="66"/>
      <c r="D99" s="319">
        <f t="shared" si="9"/>
        <v>0</v>
      </c>
      <c r="E99" s="72"/>
      <c r="F99" s="73" t="e">
        <f t="shared" si="10"/>
        <v>#DIV/0!</v>
      </c>
      <c r="G99" s="73"/>
      <c r="H99" s="95">
        <f t="shared" si="14"/>
        <v>0</v>
      </c>
      <c r="I99" s="72"/>
      <c r="J99" s="73"/>
      <c r="K99" s="127">
        <f t="shared" si="11"/>
        <v>0</v>
      </c>
      <c r="L99" s="168">
        <f t="shared" si="12"/>
      </c>
      <c r="M99" s="73">
        <f t="shared" si="13"/>
      </c>
      <c r="N99" s="127" t="e">
        <f t="shared" si="8"/>
        <v>#VALUE!</v>
      </c>
    </row>
    <row r="100" spans="1:14" s="373" customFormat="1" ht="15" hidden="1">
      <c r="A100" s="70" t="s">
        <v>59</v>
      </c>
      <c r="B100" s="167"/>
      <c r="C100" s="66"/>
      <c r="D100" s="319">
        <f t="shared" si="9"/>
        <v>0</v>
      </c>
      <c r="E100" s="72"/>
      <c r="F100" s="73" t="e">
        <f t="shared" si="10"/>
        <v>#DIV/0!</v>
      </c>
      <c r="G100" s="73"/>
      <c r="H100" s="95">
        <f t="shared" si="14"/>
        <v>0</v>
      </c>
      <c r="I100" s="72"/>
      <c r="J100" s="73"/>
      <c r="K100" s="127">
        <f t="shared" si="11"/>
        <v>0</v>
      </c>
      <c r="L100" s="168">
        <f t="shared" si="12"/>
      </c>
      <c r="M100" s="73">
        <f t="shared" si="13"/>
      </c>
      <c r="N100" s="127" t="e">
        <f t="shared" si="8"/>
        <v>#VALUE!</v>
      </c>
    </row>
    <row r="101" spans="1:14" s="373" customFormat="1" ht="15" hidden="1">
      <c r="A101" s="76" t="s">
        <v>90</v>
      </c>
      <c r="B101" s="178">
        <v>0.528</v>
      </c>
      <c r="C101" s="102"/>
      <c r="D101" s="320">
        <f t="shared" si="9"/>
        <v>0.528</v>
      </c>
      <c r="E101" s="77"/>
      <c r="F101" s="79">
        <f t="shared" si="10"/>
        <v>0</v>
      </c>
      <c r="G101" s="79"/>
      <c r="H101" s="216">
        <f t="shared" si="14"/>
        <v>0</v>
      </c>
      <c r="I101" s="77"/>
      <c r="J101" s="79"/>
      <c r="K101" s="133">
        <f t="shared" si="11"/>
        <v>0</v>
      </c>
      <c r="L101" s="187">
        <f t="shared" si="12"/>
      </c>
      <c r="M101" s="79">
        <f t="shared" si="13"/>
      </c>
      <c r="N101" s="133" t="e">
        <f>L101-M101</f>
        <v>#VALUE!</v>
      </c>
    </row>
    <row r="102" spans="1:14" s="373" customFormat="1" ht="15.75" hidden="1">
      <c r="A102" s="134" t="s">
        <v>91</v>
      </c>
      <c r="B102" s="274"/>
      <c r="C102" s="274"/>
      <c r="D102" s="274"/>
      <c r="E102" s="135"/>
      <c r="F102" s="136" t="e">
        <f>E102/B102*100</f>
        <v>#DIV/0!</v>
      </c>
      <c r="G102" s="137"/>
      <c r="H102" s="275">
        <f t="shared" si="14"/>
        <v>0</v>
      </c>
      <c r="I102" s="276"/>
      <c r="J102" s="137"/>
      <c r="K102" s="277">
        <f t="shared" si="11"/>
        <v>0</v>
      </c>
      <c r="L102" s="278" t="e">
        <f>I102/E102*10</f>
        <v>#DIV/0!</v>
      </c>
      <c r="M102" s="136" t="e">
        <f>J102/G102*10</f>
        <v>#DIV/0!</v>
      </c>
      <c r="N102" s="139" t="e">
        <f>L102-M102</f>
        <v>#DIV/0!</v>
      </c>
    </row>
    <row r="104" spans="1:9" s="47" customFormat="1" ht="15">
      <c r="A104" s="82"/>
      <c r="B104" s="82"/>
      <c r="C104" s="82"/>
      <c r="D104" s="82"/>
      <c r="I104" s="373"/>
    </row>
    <row r="105" spans="1:9" s="47" customFormat="1" ht="15">
      <c r="A105" s="82"/>
      <c r="B105" s="82"/>
      <c r="C105" s="82"/>
      <c r="D105" s="82"/>
      <c r="I105" s="373"/>
    </row>
    <row r="106" spans="1:9" s="47" customFormat="1" ht="15">
      <c r="A106" s="82"/>
      <c r="B106" s="82"/>
      <c r="C106" s="82"/>
      <c r="D106" s="82"/>
      <c r="I106" s="373"/>
    </row>
    <row r="107" spans="1:9" s="47" customFormat="1" ht="15">
      <c r="A107" s="82"/>
      <c r="B107" s="82"/>
      <c r="C107" s="82"/>
      <c r="D107" s="82"/>
      <c r="I107" s="373"/>
    </row>
    <row r="108" spans="1:9" s="47" customFormat="1" ht="15">
      <c r="A108" s="82"/>
      <c r="B108" s="82"/>
      <c r="C108" s="82"/>
      <c r="D108" s="82"/>
      <c r="I108" s="373"/>
    </row>
    <row r="109" spans="1:9" s="47" customFormat="1" ht="15">
      <c r="A109" s="82"/>
      <c r="B109" s="82"/>
      <c r="C109" s="82"/>
      <c r="D109" s="82"/>
      <c r="I109" s="373"/>
    </row>
    <row r="110" spans="1:9" s="47" customFormat="1" ht="15">
      <c r="A110" s="82"/>
      <c r="B110" s="82"/>
      <c r="C110" s="82"/>
      <c r="D110" s="82"/>
      <c r="I110" s="373"/>
    </row>
    <row r="111" spans="1:9" s="47" customFormat="1" ht="15">
      <c r="A111" s="82"/>
      <c r="B111" s="82"/>
      <c r="C111" s="82"/>
      <c r="D111" s="82"/>
      <c r="I111" s="373"/>
    </row>
    <row r="112" spans="1:9" s="47" customFormat="1" ht="15">
      <c r="A112" s="82"/>
      <c r="B112" s="82"/>
      <c r="C112" s="82"/>
      <c r="D112" s="82"/>
      <c r="I112" s="373"/>
    </row>
    <row r="113" spans="1:9" s="47" customFormat="1" ht="15">
      <c r="A113" s="82"/>
      <c r="B113" s="82"/>
      <c r="C113" s="82"/>
      <c r="D113" s="82"/>
      <c r="I113" s="373"/>
    </row>
    <row r="114" spans="1:9" s="47" customFormat="1" ht="15">
      <c r="A114" s="82"/>
      <c r="B114" s="82"/>
      <c r="C114" s="82"/>
      <c r="D114" s="82"/>
      <c r="I114" s="373"/>
    </row>
    <row r="115" spans="1:9" s="83" customFormat="1" ht="15">
      <c r="A115" s="82"/>
      <c r="B115" s="82"/>
      <c r="C115" s="82"/>
      <c r="D115" s="82"/>
      <c r="H115" s="47"/>
      <c r="I115" s="84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8" s="84" customFormat="1" ht="15">
      <c r="A144" s="85"/>
      <c r="B144" s="85"/>
      <c r="C144" s="85"/>
      <c r="D144" s="85"/>
      <c r="H144" s="373"/>
    </row>
    <row r="145" spans="1:8" s="84" customFormat="1" ht="15">
      <c r="A145" s="85"/>
      <c r="B145" s="85"/>
      <c r="C145" s="85"/>
      <c r="D145" s="85"/>
      <c r="H145" s="373"/>
    </row>
    <row r="146" spans="1:8" s="84" customFormat="1" ht="15">
      <c r="A146" s="85"/>
      <c r="B146" s="85"/>
      <c r="C146" s="85"/>
      <c r="D146" s="85"/>
      <c r="H146" s="373"/>
    </row>
    <row r="147" spans="1:8" s="84" customFormat="1" ht="15">
      <c r="A147" s="85"/>
      <c r="B147" s="85"/>
      <c r="C147" s="85"/>
      <c r="D147" s="85"/>
      <c r="H147" s="373"/>
    </row>
    <row r="148" spans="1:8" s="84" customFormat="1" ht="15">
      <c r="A148" s="85"/>
      <c r="B148" s="383"/>
      <c r="C148" s="383"/>
      <c r="D148" s="383"/>
      <c r="E148" s="383"/>
      <c r="F148" s="383"/>
      <c r="H148" s="373"/>
    </row>
    <row r="149" spans="1:8" s="84" customFormat="1" ht="15.75">
      <c r="A149" s="86"/>
      <c r="B149" s="85"/>
      <c r="C149" s="85"/>
      <c r="D149" s="85"/>
      <c r="H149" s="373"/>
    </row>
    <row r="150" spans="1:8" s="84" customFormat="1" ht="15">
      <c r="A150" s="85"/>
      <c r="B150" s="383"/>
      <c r="C150" s="383"/>
      <c r="D150" s="383"/>
      <c r="E150" s="383"/>
      <c r="F150" s="383"/>
      <c r="H150" s="373"/>
    </row>
    <row r="151" spans="1:8" s="84" customFormat="1" ht="15">
      <c r="A151" s="85"/>
      <c r="B151" s="85"/>
      <c r="C151" s="85"/>
      <c r="D151" s="85"/>
      <c r="H151" s="373"/>
    </row>
    <row r="152" spans="1:8" s="84" customFormat="1" ht="15">
      <c r="A152" s="85"/>
      <c r="B152" s="85"/>
      <c r="C152" s="85"/>
      <c r="D152" s="85"/>
      <c r="H152" s="373"/>
    </row>
    <row r="153" spans="1:8" s="84" customFormat="1" ht="15">
      <c r="A153" s="85"/>
      <c r="B153" s="85"/>
      <c r="C153" s="85"/>
      <c r="D153" s="85"/>
      <c r="H153" s="373"/>
    </row>
    <row r="154" spans="1:8" s="84" customFormat="1" ht="15">
      <c r="A154" s="85"/>
      <c r="B154" s="85"/>
      <c r="C154" s="85"/>
      <c r="D154" s="85"/>
      <c r="H154" s="373"/>
    </row>
    <row r="155" spans="1:8" s="84" customFormat="1" ht="15">
      <c r="A155" s="85"/>
      <c r="B155" s="85"/>
      <c r="C155" s="85"/>
      <c r="D155" s="85"/>
      <c r="H155" s="373"/>
    </row>
    <row r="156" spans="1:8" s="84" customFormat="1" ht="15">
      <c r="A156" s="85"/>
      <c r="B156" s="85"/>
      <c r="C156" s="85"/>
      <c r="D156" s="85"/>
      <c r="H156" s="373"/>
    </row>
    <row r="157" spans="1:8" s="84" customFormat="1" ht="15">
      <c r="A157" s="85"/>
      <c r="B157" s="85"/>
      <c r="C157" s="85"/>
      <c r="D157" s="85"/>
      <c r="H157" s="373"/>
    </row>
    <row r="158" spans="1:8" s="84" customFormat="1" ht="15">
      <c r="A158" s="85"/>
      <c r="B158" s="85"/>
      <c r="C158" s="85"/>
      <c r="D158" s="85"/>
      <c r="H158" s="373"/>
    </row>
    <row r="159" spans="1:8" s="84" customFormat="1" ht="15">
      <c r="A159" s="85"/>
      <c r="B159" s="85"/>
      <c r="C159" s="85"/>
      <c r="D159" s="85"/>
      <c r="H159" s="373"/>
    </row>
    <row r="160" spans="1:8" s="84" customFormat="1" ht="15">
      <c r="A160" s="85"/>
      <c r="B160" s="85"/>
      <c r="C160" s="85"/>
      <c r="D160" s="85"/>
      <c r="H160" s="373"/>
    </row>
    <row r="161" spans="1:8" s="84" customFormat="1" ht="15">
      <c r="A161" s="85"/>
      <c r="B161" s="85"/>
      <c r="C161" s="85"/>
      <c r="D161" s="85"/>
      <c r="H161" s="373"/>
    </row>
    <row r="162" spans="1:8" s="84" customFormat="1" ht="15">
      <c r="A162" s="85"/>
      <c r="B162" s="85"/>
      <c r="C162" s="85"/>
      <c r="D162" s="85"/>
      <c r="H162" s="373"/>
    </row>
    <row r="163" spans="1:8" s="84" customFormat="1" ht="15">
      <c r="A163" s="85"/>
      <c r="B163" s="85"/>
      <c r="C163" s="85"/>
      <c r="D163" s="85"/>
      <c r="H163" s="373"/>
    </row>
    <row r="164" spans="1:8" s="84" customFormat="1" ht="15">
      <c r="A164" s="85"/>
      <c r="B164" s="85"/>
      <c r="C164" s="85"/>
      <c r="D164" s="85"/>
      <c r="H164" s="373"/>
    </row>
    <row r="165" spans="1:8" s="84" customFormat="1" ht="15">
      <c r="A165" s="85"/>
      <c r="B165" s="85"/>
      <c r="C165" s="85"/>
      <c r="D165" s="85"/>
      <c r="H165" s="373"/>
    </row>
    <row r="166" spans="1:8" s="84" customFormat="1" ht="15">
      <c r="A166" s="85"/>
      <c r="B166" s="85"/>
      <c r="C166" s="85"/>
      <c r="D166" s="85"/>
      <c r="H166" s="373"/>
    </row>
    <row r="167" spans="1:8" s="84" customFormat="1" ht="15">
      <c r="A167" s="85"/>
      <c r="B167" s="85"/>
      <c r="C167" s="85"/>
      <c r="D167" s="85"/>
      <c r="H167" s="373"/>
    </row>
    <row r="168" spans="1:8" s="84" customFormat="1" ht="15">
      <c r="A168" s="85"/>
      <c r="B168" s="85"/>
      <c r="C168" s="85"/>
      <c r="D168" s="85"/>
      <c r="H168" s="373"/>
    </row>
    <row r="169" spans="1:8" s="84" customFormat="1" ht="15">
      <c r="A169" s="85"/>
      <c r="B169" s="85"/>
      <c r="C169" s="85"/>
      <c r="D169" s="85"/>
      <c r="H169" s="373"/>
    </row>
    <row r="170" spans="1:8" s="84" customFormat="1" ht="15">
      <c r="A170" s="85"/>
      <c r="B170" s="85"/>
      <c r="C170" s="85"/>
      <c r="D170" s="85"/>
      <c r="H170" s="373"/>
    </row>
    <row r="171" spans="1:8" s="84" customFormat="1" ht="15">
      <c r="A171" s="85"/>
      <c r="B171" s="85"/>
      <c r="C171" s="85"/>
      <c r="D171" s="85"/>
      <c r="H171" s="373"/>
    </row>
    <row r="172" spans="1:8" s="84" customFormat="1" ht="15">
      <c r="A172" s="85"/>
      <c r="B172" s="85"/>
      <c r="C172" s="85"/>
      <c r="D172" s="85"/>
      <c r="H172" s="373"/>
    </row>
    <row r="173" spans="1:8" s="84" customFormat="1" ht="15">
      <c r="A173" s="85"/>
      <c r="B173" s="85"/>
      <c r="C173" s="85"/>
      <c r="D173" s="85"/>
      <c r="H173" s="373"/>
    </row>
    <row r="174" spans="1:8" s="84" customFormat="1" ht="15">
      <c r="A174" s="85"/>
      <c r="B174" s="85"/>
      <c r="C174" s="85"/>
      <c r="D174" s="85"/>
      <c r="H174" s="373"/>
    </row>
    <row r="175" spans="1:8" s="84" customFormat="1" ht="15">
      <c r="A175" s="85"/>
      <c r="B175" s="85"/>
      <c r="C175" s="85"/>
      <c r="D175" s="85"/>
      <c r="H175" s="373"/>
    </row>
    <row r="176" spans="1:8" s="84" customFormat="1" ht="15">
      <c r="A176" s="85"/>
      <c r="B176" s="85"/>
      <c r="C176" s="85"/>
      <c r="D176" s="85"/>
      <c r="H176" s="373"/>
    </row>
    <row r="177" spans="1:8" s="84" customFormat="1" ht="15">
      <c r="A177" s="85"/>
      <c r="B177" s="85"/>
      <c r="C177" s="85"/>
      <c r="D177" s="85"/>
      <c r="H177" s="373"/>
    </row>
    <row r="178" spans="1:8" s="84" customFormat="1" ht="15">
      <c r="A178" s="85"/>
      <c r="B178" s="85"/>
      <c r="C178" s="85"/>
      <c r="D178" s="85"/>
      <c r="H178" s="373"/>
    </row>
    <row r="179" spans="1:8" s="84" customFormat="1" ht="15">
      <c r="A179" s="85"/>
      <c r="B179" s="85"/>
      <c r="C179" s="85"/>
      <c r="D179" s="85"/>
      <c r="H179" s="373"/>
    </row>
    <row r="180" spans="1:8" s="84" customFormat="1" ht="15">
      <c r="A180" s="85"/>
      <c r="B180" s="85"/>
      <c r="C180" s="85"/>
      <c r="D180" s="85"/>
      <c r="H180" s="373"/>
    </row>
    <row r="181" spans="1:8" s="84" customFormat="1" ht="15">
      <c r="A181" s="85"/>
      <c r="B181" s="85"/>
      <c r="C181" s="85"/>
      <c r="D181" s="85"/>
      <c r="H181" s="373"/>
    </row>
    <row r="182" spans="1:8" s="84" customFormat="1" ht="15">
      <c r="A182" s="85"/>
      <c r="B182" s="85"/>
      <c r="C182" s="85"/>
      <c r="D182" s="85"/>
      <c r="H182" s="373"/>
    </row>
    <row r="183" spans="1:8" s="84" customFormat="1" ht="15">
      <c r="A183" s="85"/>
      <c r="B183" s="85"/>
      <c r="C183" s="85"/>
      <c r="D183" s="85"/>
      <c r="H183" s="373"/>
    </row>
    <row r="184" spans="1:8" s="84" customFormat="1" ht="15">
      <c r="A184" s="85"/>
      <c r="B184" s="85"/>
      <c r="C184" s="85"/>
      <c r="D184" s="85"/>
      <c r="H184" s="373"/>
    </row>
    <row r="185" spans="1:8" s="84" customFormat="1" ht="15">
      <c r="A185" s="85"/>
      <c r="B185" s="85"/>
      <c r="C185" s="85"/>
      <c r="D185" s="85"/>
      <c r="H185" s="373"/>
    </row>
    <row r="186" spans="1:8" s="84" customFormat="1" ht="15">
      <c r="A186" s="85"/>
      <c r="B186" s="85"/>
      <c r="C186" s="85"/>
      <c r="D186" s="85"/>
      <c r="H186" s="373"/>
    </row>
    <row r="187" spans="1:8" s="84" customFormat="1" ht="15">
      <c r="A187" s="85"/>
      <c r="B187" s="85"/>
      <c r="C187" s="85"/>
      <c r="D187" s="85"/>
      <c r="H187" s="373"/>
    </row>
    <row r="188" spans="1:8" s="84" customFormat="1" ht="15">
      <c r="A188" s="85"/>
      <c r="B188" s="85"/>
      <c r="C188" s="85"/>
      <c r="D188" s="85"/>
      <c r="H188" s="373"/>
    </row>
    <row r="189" spans="1:8" s="84" customFormat="1" ht="15">
      <c r="A189" s="85"/>
      <c r="B189" s="85"/>
      <c r="C189" s="85"/>
      <c r="D189" s="85"/>
      <c r="H189" s="373"/>
    </row>
    <row r="190" spans="1:8" s="84" customFormat="1" ht="15">
      <c r="A190" s="85"/>
      <c r="B190" s="85"/>
      <c r="C190" s="85"/>
      <c r="D190" s="85"/>
      <c r="H190" s="373"/>
    </row>
    <row r="191" spans="1:8" s="56" customFormat="1" ht="15">
      <c r="A191" s="87"/>
      <c r="B191" s="87"/>
      <c r="C191" s="87"/>
      <c r="D191" s="87"/>
      <c r="H191" s="124"/>
    </row>
    <row r="192" spans="1:8" s="56" customFormat="1" ht="15">
      <c r="A192" s="87"/>
      <c r="B192" s="87"/>
      <c r="C192" s="87"/>
      <c r="D192" s="87"/>
      <c r="H192" s="124"/>
    </row>
    <row r="193" spans="1:8" s="56" customFormat="1" ht="15">
      <c r="A193" s="87"/>
      <c r="B193" s="87"/>
      <c r="C193" s="87"/>
      <c r="D193" s="87"/>
      <c r="H193" s="124"/>
    </row>
    <row r="194" spans="1:8" s="56" customFormat="1" ht="15">
      <c r="A194" s="87"/>
      <c r="B194" s="87"/>
      <c r="C194" s="87"/>
      <c r="D194" s="87"/>
      <c r="H194" s="124"/>
    </row>
    <row r="195" spans="1:8" s="56" customFormat="1" ht="15">
      <c r="A195" s="87"/>
      <c r="B195" s="87"/>
      <c r="C195" s="87"/>
      <c r="D195" s="87"/>
      <c r="H195" s="124"/>
    </row>
    <row r="196" spans="1:8" s="56" customFormat="1" ht="15">
      <c r="A196" s="87"/>
      <c r="B196" s="87"/>
      <c r="C196" s="87"/>
      <c r="D196" s="87"/>
      <c r="H196" s="124"/>
    </row>
    <row r="197" spans="1:8" s="56" customFormat="1" ht="15">
      <c r="A197" s="87"/>
      <c r="B197" s="87"/>
      <c r="C197" s="87"/>
      <c r="D197" s="87"/>
      <c r="H197" s="124"/>
    </row>
    <row r="198" spans="1:8" s="56" customFormat="1" ht="15">
      <c r="A198" s="87"/>
      <c r="B198" s="87"/>
      <c r="C198" s="87"/>
      <c r="D198" s="87"/>
      <c r="H198" s="124"/>
    </row>
    <row r="199" spans="1:8" s="56" customFormat="1" ht="15">
      <c r="A199" s="87"/>
      <c r="B199" s="87"/>
      <c r="C199" s="87"/>
      <c r="D199" s="87"/>
      <c r="H199" s="124"/>
    </row>
    <row r="200" spans="1:8" s="56" customFormat="1" ht="15">
      <c r="A200" s="87"/>
      <c r="B200" s="87"/>
      <c r="C200" s="87"/>
      <c r="D200" s="87"/>
      <c r="H200" s="124"/>
    </row>
    <row r="201" spans="1:8" s="56" customFormat="1" ht="15">
      <c r="A201" s="87"/>
      <c r="B201" s="87"/>
      <c r="C201" s="87"/>
      <c r="D201" s="87"/>
      <c r="H201" s="124"/>
    </row>
    <row r="202" spans="1:8" s="56" customFormat="1" ht="15">
      <c r="A202" s="87"/>
      <c r="B202" s="87"/>
      <c r="C202" s="87"/>
      <c r="D202" s="87"/>
      <c r="H202" s="124"/>
    </row>
    <row r="203" spans="1:8" s="56" customFormat="1" ht="15">
      <c r="A203" s="87"/>
      <c r="B203" s="87"/>
      <c r="C203" s="87"/>
      <c r="D203" s="87"/>
      <c r="H203" s="124"/>
    </row>
    <row r="204" spans="1:8" s="56" customFormat="1" ht="15">
      <c r="A204" s="87"/>
      <c r="B204" s="87"/>
      <c r="C204" s="87"/>
      <c r="D204" s="87"/>
      <c r="H204" s="124"/>
    </row>
    <row r="205" spans="1:8" s="56" customFormat="1" ht="15">
      <c r="A205" s="87"/>
      <c r="B205" s="87"/>
      <c r="C205" s="87"/>
      <c r="D205" s="87"/>
      <c r="H205" s="124"/>
    </row>
    <row r="206" spans="1:8" s="56" customFormat="1" ht="15">
      <c r="A206" s="87"/>
      <c r="B206" s="87"/>
      <c r="C206" s="87"/>
      <c r="D206" s="87"/>
      <c r="H206" s="124"/>
    </row>
    <row r="207" spans="1:8" s="56" customFormat="1" ht="15">
      <c r="A207" s="87"/>
      <c r="B207" s="87"/>
      <c r="C207" s="87"/>
      <c r="D207" s="87"/>
      <c r="H207" s="124"/>
    </row>
    <row r="208" spans="1:8" s="56" customFormat="1" ht="15">
      <c r="A208" s="87"/>
      <c r="B208" s="87"/>
      <c r="C208" s="87"/>
      <c r="D208" s="87"/>
      <c r="H208" s="124"/>
    </row>
    <row r="209" spans="1:8" s="56" customFormat="1" ht="15">
      <c r="A209" s="87"/>
      <c r="B209" s="87"/>
      <c r="C209" s="87"/>
      <c r="D209" s="87"/>
      <c r="H209" s="124"/>
    </row>
    <row r="210" spans="1:8" s="56" customFormat="1" ht="15">
      <c r="A210" s="87"/>
      <c r="B210" s="87"/>
      <c r="C210" s="87"/>
      <c r="D210" s="87"/>
      <c r="H210" s="124"/>
    </row>
    <row r="211" spans="1:8" s="56" customFormat="1" ht="15">
      <c r="A211" s="87"/>
      <c r="B211" s="87"/>
      <c r="C211" s="87"/>
      <c r="D211" s="87"/>
      <c r="H211" s="124"/>
    </row>
    <row r="212" spans="1:8" s="56" customFormat="1" ht="15">
      <c r="A212" s="87"/>
      <c r="B212" s="87"/>
      <c r="C212" s="87"/>
      <c r="D212" s="87"/>
      <c r="H212" s="124"/>
    </row>
    <row r="213" spans="1:8" s="56" customFormat="1" ht="15">
      <c r="A213" s="87"/>
      <c r="B213" s="87"/>
      <c r="C213" s="87"/>
      <c r="D213" s="87"/>
      <c r="H213" s="124"/>
    </row>
    <row r="214" spans="1:8" s="56" customFormat="1" ht="15">
      <c r="A214" s="87"/>
      <c r="B214" s="87"/>
      <c r="C214" s="87"/>
      <c r="D214" s="87"/>
      <c r="H214" s="124"/>
    </row>
    <row r="215" spans="1:8" s="56" customFormat="1" ht="15">
      <c r="A215" s="87"/>
      <c r="B215" s="87"/>
      <c r="C215" s="87"/>
      <c r="D215" s="87"/>
      <c r="H215" s="124"/>
    </row>
    <row r="216" spans="1:8" s="56" customFormat="1" ht="15">
      <c r="A216" s="87"/>
      <c r="B216" s="87"/>
      <c r="C216" s="87"/>
      <c r="D216" s="87"/>
      <c r="H216" s="124"/>
    </row>
    <row r="217" spans="1:8" s="56" customFormat="1" ht="15">
      <c r="A217" s="87"/>
      <c r="B217" s="87"/>
      <c r="C217" s="87"/>
      <c r="D217" s="87"/>
      <c r="H217" s="124"/>
    </row>
    <row r="218" spans="1:8" s="56" customFormat="1" ht="15">
      <c r="A218" s="87"/>
      <c r="B218" s="87"/>
      <c r="C218" s="87"/>
      <c r="D218" s="87"/>
      <c r="H218" s="124"/>
    </row>
    <row r="219" spans="1:8" s="56" customFormat="1" ht="15">
      <c r="A219" s="87"/>
      <c r="B219" s="87"/>
      <c r="C219" s="87"/>
      <c r="D219" s="87"/>
      <c r="H219" s="124"/>
    </row>
    <row r="220" spans="1:8" s="56" customFormat="1" ht="15">
      <c r="A220" s="87"/>
      <c r="B220" s="87"/>
      <c r="C220" s="87"/>
      <c r="D220" s="87"/>
      <c r="H220" s="124"/>
    </row>
    <row r="221" spans="1:8" s="56" customFormat="1" ht="15">
      <c r="A221" s="87"/>
      <c r="B221" s="87"/>
      <c r="C221" s="87"/>
      <c r="D221" s="87"/>
      <c r="H221" s="124"/>
    </row>
    <row r="222" spans="1:8" s="56" customFormat="1" ht="15">
      <c r="A222" s="87"/>
      <c r="B222" s="87"/>
      <c r="C222" s="87"/>
      <c r="D222" s="87"/>
      <c r="H222" s="124"/>
    </row>
    <row r="223" spans="1:8" s="56" customFormat="1" ht="15">
      <c r="A223" s="87"/>
      <c r="B223" s="87"/>
      <c r="C223" s="87"/>
      <c r="D223" s="87"/>
      <c r="H223" s="124"/>
    </row>
    <row r="224" spans="1:8" s="56" customFormat="1" ht="15">
      <c r="A224" s="87"/>
      <c r="B224" s="87"/>
      <c r="C224" s="87"/>
      <c r="D224" s="87"/>
      <c r="H224" s="124"/>
    </row>
    <row r="225" spans="1:8" s="56" customFormat="1" ht="15">
      <c r="A225" s="87"/>
      <c r="B225" s="87"/>
      <c r="C225" s="87"/>
      <c r="D225" s="87"/>
      <c r="H225" s="124"/>
    </row>
    <row r="226" spans="1:8" s="56" customFormat="1" ht="15">
      <c r="A226" s="87"/>
      <c r="B226" s="87"/>
      <c r="C226" s="87"/>
      <c r="D226" s="87"/>
      <c r="H226" s="124"/>
    </row>
    <row r="227" spans="1:8" s="56" customFormat="1" ht="0.75" customHeight="1">
      <c r="A227" s="87"/>
      <c r="B227" s="87"/>
      <c r="C227" s="87"/>
      <c r="D227" s="87"/>
      <c r="H227" s="124"/>
    </row>
    <row r="228" spans="1:8" s="56" customFormat="1" ht="15">
      <c r="A228" s="87"/>
      <c r="B228" s="87"/>
      <c r="C228" s="87"/>
      <c r="D228" s="87"/>
      <c r="H228" s="124"/>
    </row>
    <row r="229" spans="1:8" s="56" customFormat="1" ht="15">
      <c r="A229" s="87"/>
      <c r="B229" s="87"/>
      <c r="C229" s="87"/>
      <c r="D229" s="87"/>
      <c r="H229" s="124"/>
    </row>
    <row r="230" spans="1:8" s="56" customFormat="1" ht="15">
      <c r="A230" s="87"/>
      <c r="B230" s="87"/>
      <c r="C230" s="87"/>
      <c r="D230" s="87"/>
      <c r="H230" s="124"/>
    </row>
    <row r="231" spans="1:8" s="56" customFormat="1" ht="15">
      <c r="A231" s="87"/>
      <c r="B231" s="87"/>
      <c r="C231" s="87"/>
      <c r="D231" s="87"/>
      <c r="H231" s="124"/>
    </row>
    <row r="232" spans="1:8" s="56" customFormat="1" ht="15">
      <c r="A232" s="87"/>
      <c r="B232" s="87"/>
      <c r="C232" s="87"/>
      <c r="D232" s="87"/>
      <c r="H232" s="124"/>
    </row>
    <row r="233" spans="1:8" s="56" customFormat="1" ht="15">
      <c r="A233" s="87"/>
      <c r="B233" s="87"/>
      <c r="C233" s="87"/>
      <c r="D233" s="87"/>
      <c r="H233" s="124"/>
    </row>
    <row r="234" spans="1:8" s="56" customFormat="1" ht="15">
      <c r="A234" s="87"/>
      <c r="B234" s="87"/>
      <c r="C234" s="87"/>
      <c r="D234" s="87"/>
      <c r="H234" s="124"/>
    </row>
    <row r="235" spans="1:8" s="56" customFormat="1" ht="15">
      <c r="A235" s="87"/>
      <c r="B235" s="87"/>
      <c r="C235" s="87"/>
      <c r="D235" s="87"/>
      <c r="H235" s="124"/>
    </row>
    <row r="236" spans="1:8" s="56" customFormat="1" ht="15">
      <c r="A236" s="87"/>
      <c r="B236" s="87"/>
      <c r="C236" s="87"/>
      <c r="D236" s="87"/>
      <c r="H236" s="124"/>
    </row>
    <row r="237" spans="1:8" s="56" customFormat="1" ht="15">
      <c r="A237" s="87"/>
      <c r="B237" s="87"/>
      <c r="C237" s="87"/>
      <c r="D237" s="87"/>
      <c r="H237" s="124"/>
    </row>
    <row r="238" spans="1:8" s="56" customFormat="1" ht="15">
      <c r="A238" s="87"/>
      <c r="B238" s="87"/>
      <c r="C238" s="87"/>
      <c r="D238" s="87"/>
      <c r="H238" s="124"/>
    </row>
    <row r="239" spans="1:8" s="56" customFormat="1" ht="15">
      <c r="A239" s="87"/>
      <c r="B239" s="87"/>
      <c r="C239" s="87"/>
      <c r="D239" s="87"/>
      <c r="H239" s="124"/>
    </row>
    <row r="240" spans="1:8" s="56" customFormat="1" ht="15">
      <c r="A240" s="87"/>
      <c r="B240" s="87"/>
      <c r="C240" s="87"/>
      <c r="D240" s="87"/>
      <c r="H240" s="124"/>
    </row>
    <row r="241" spans="1:8" s="56" customFormat="1" ht="15">
      <c r="A241" s="87"/>
      <c r="B241" s="87"/>
      <c r="C241" s="87"/>
      <c r="D241" s="87"/>
      <c r="H241" s="124"/>
    </row>
    <row r="242" spans="1:8" s="56" customFormat="1" ht="15">
      <c r="A242" s="87"/>
      <c r="B242" s="87"/>
      <c r="C242" s="87"/>
      <c r="D242" s="87"/>
      <c r="H242" s="124"/>
    </row>
    <row r="243" spans="1:8" s="56" customFormat="1" ht="15">
      <c r="A243" s="87"/>
      <c r="B243" s="87"/>
      <c r="C243" s="87"/>
      <c r="D243" s="87"/>
      <c r="H243" s="124"/>
    </row>
    <row r="244" spans="1:8" s="56" customFormat="1" ht="15">
      <c r="A244" s="87"/>
      <c r="B244" s="87"/>
      <c r="C244" s="87"/>
      <c r="D244" s="87"/>
      <c r="H244" s="124"/>
    </row>
    <row r="245" spans="1:8" s="56" customFormat="1" ht="15">
      <c r="A245" s="87"/>
      <c r="B245" s="87"/>
      <c r="C245" s="87"/>
      <c r="D245" s="87"/>
      <c r="H245" s="124"/>
    </row>
    <row r="246" spans="1:8" s="56" customFormat="1" ht="15">
      <c r="A246" s="87"/>
      <c r="B246" s="87"/>
      <c r="C246" s="87"/>
      <c r="D246" s="87"/>
      <c r="H246" s="124"/>
    </row>
    <row r="247" spans="1:8" s="56" customFormat="1" ht="15">
      <c r="A247" s="87"/>
      <c r="B247" s="87"/>
      <c r="C247" s="87"/>
      <c r="D247" s="87"/>
      <c r="H247" s="124"/>
    </row>
    <row r="248" spans="1:8" s="56" customFormat="1" ht="15">
      <c r="A248" s="87"/>
      <c r="B248" s="87"/>
      <c r="C248" s="87"/>
      <c r="D248" s="87"/>
      <c r="H248" s="124"/>
    </row>
    <row r="249" spans="1:8" s="56" customFormat="1" ht="15">
      <c r="A249" s="87"/>
      <c r="B249" s="87"/>
      <c r="C249" s="87"/>
      <c r="D249" s="87"/>
      <c r="H249" s="124"/>
    </row>
    <row r="250" spans="1:8" s="56" customFormat="1" ht="15">
      <c r="A250" s="87"/>
      <c r="B250" s="87"/>
      <c r="C250" s="87"/>
      <c r="D250" s="87"/>
      <c r="H250" s="124"/>
    </row>
    <row r="251" spans="1:8" s="56" customFormat="1" ht="15">
      <c r="A251" s="87"/>
      <c r="B251" s="87"/>
      <c r="C251" s="87"/>
      <c r="D251" s="87"/>
      <c r="H251" s="124"/>
    </row>
    <row r="252" spans="1:8" s="56" customFormat="1" ht="15">
      <c r="A252" s="87"/>
      <c r="B252" s="87"/>
      <c r="C252" s="87"/>
      <c r="D252" s="87"/>
      <c r="H252" s="124"/>
    </row>
    <row r="253" spans="1:8" s="56" customFormat="1" ht="15">
      <c r="A253" s="87"/>
      <c r="B253" s="87"/>
      <c r="C253" s="87"/>
      <c r="D253" s="87"/>
      <c r="H253" s="124"/>
    </row>
    <row r="254" spans="1:8" s="56" customFormat="1" ht="15">
      <c r="A254" s="87"/>
      <c r="B254" s="87"/>
      <c r="C254" s="87"/>
      <c r="D254" s="87"/>
      <c r="H254" s="124"/>
    </row>
    <row r="255" spans="1:8" s="56" customFormat="1" ht="15">
      <c r="A255" s="87"/>
      <c r="B255" s="87"/>
      <c r="C255" s="87"/>
      <c r="D255" s="87"/>
      <c r="H255" s="124"/>
    </row>
    <row r="256" spans="1:8" s="56" customFormat="1" ht="15">
      <c r="A256" s="87"/>
      <c r="B256" s="87"/>
      <c r="C256" s="87"/>
      <c r="D256" s="87"/>
      <c r="H256" s="124"/>
    </row>
    <row r="257" spans="1:8" s="56" customFormat="1" ht="15">
      <c r="A257" s="87"/>
      <c r="B257" s="87"/>
      <c r="C257" s="87"/>
      <c r="D257" s="87"/>
      <c r="H257" s="124"/>
    </row>
    <row r="258" spans="1:8" s="56" customFormat="1" ht="15">
      <c r="A258" s="87"/>
      <c r="B258" s="87"/>
      <c r="C258" s="87"/>
      <c r="D258" s="87"/>
      <c r="H258" s="124"/>
    </row>
    <row r="259" spans="1:8" s="56" customFormat="1" ht="15">
      <c r="A259" s="87"/>
      <c r="B259" s="87"/>
      <c r="C259" s="87"/>
      <c r="D259" s="87"/>
      <c r="H259" s="124"/>
    </row>
    <row r="260" spans="1:8" s="56" customFormat="1" ht="15">
      <c r="A260" s="87"/>
      <c r="B260" s="87"/>
      <c r="C260" s="87"/>
      <c r="D260" s="87"/>
      <c r="H260" s="124"/>
    </row>
    <row r="261" spans="1:8" s="56" customFormat="1" ht="15">
      <c r="A261" s="87"/>
      <c r="B261" s="87"/>
      <c r="C261" s="87"/>
      <c r="D261" s="87"/>
      <c r="H261" s="124"/>
    </row>
    <row r="262" spans="1:8" s="56" customFormat="1" ht="15">
      <c r="A262" s="87"/>
      <c r="B262" s="87"/>
      <c r="C262" s="87"/>
      <c r="D262" s="87"/>
      <c r="H262" s="124"/>
    </row>
    <row r="263" spans="1:8" s="56" customFormat="1" ht="15">
      <c r="A263" s="87"/>
      <c r="B263" s="87"/>
      <c r="C263" s="87"/>
      <c r="D263" s="87"/>
      <c r="H263" s="124"/>
    </row>
    <row r="264" spans="1:8" s="56" customFormat="1" ht="15">
      <c r="A264" s="87"/>
      <c r="B264" s="87"/>
      <c r="C264" s="87"/>
      <c r="D264" s="87"/>
      <c r="H264" s="124"/>
    </row>
    <row r="265" s="56" customFormat="1" ht="15">
      <c r="H265" s="124"/>
    </row>
    <row r="266" s="56" customFormat="1" ht="15">
      <c r="H266" s="124"/>
    </row>
    <row r="267" s="56" customFormat="1" ht="15">
      <c r="H267" s="124"/>
    </row>
    <row r="268" s="56" customFormat="1" ht="15">
      <c r="H268" s="124"/>
    </row>
    <row r="269" s="56" customFormat="1" ht="15">
      <c r="H269" s="124"/>
    </row>
    <row r="270" s="56" customFormat="1" ht="15">
      <c r="H270" s="124"/>
    </row>
    <row r="271" s="56" customFormat="1" ht="15">
      <c r="H271" s="124"/>
    </row>
    <row r="272" s="56" customFormat="1" ht="15">
      <c r="H272" s="124"/>
    </row>
    <row r="273" s="56" customFormat="1" ht="15">
      <c r="H273" s="124"/>
    </row>
    <row r="274" s="56" customFormat="1" ht="15">
      <c r="H274" s="124"/>
    </row>
    <row r="275" s="56" customFormat="1" ht="15">
      <c r="H275" s="124"/>
    </row>
    <row r="276" s="56" customFormat="1" ht="15">
      <c r="H276" s="124"/>
    </row>
    <row r="277" s="56" customFormat="1" ht="15">
      <c r="H277" s="124"/>
    </row>
    <row r="278" s="56" customFormat="1" ht="15">
      <c r="H278" s="124"/>
    </row>
    <row r="279" s="56" customFormat="1" ht="15">
      <c r="H279" s="124"/>
    </row>
    <row r="280" s="56" customFormat="1" ht="15">
      <c r="H280" s="124"/>
    </row>
    <row r="281" s="56" customFormat="1" ht="15">
      <c r="H281" s="124"/>
    </row>
    <row r="282" s="56" customFormat="1" ht="15">
      <c r="H282" s="124"/>
    </row>
    <row r="283" s="56" customFormat="1" ht="15">
      <c r="H283" s="124"/>
    </row>
    <row r="284" s="56" customFormat="1" ht="15">
      <c r="H284" s="124"/>
    </row>
    <row r="285" s="56" customFormat="1" ht="15">
      <c r="H285" s="124"/>
    </row>
    <row r="286" s="56" customFormat="1" ht="15">
      <c r="H286" s="124"/>
    </row>
    <row r="287" s="56" customFormat="1" ht="15">
      <c r="H287" s="124"/>
    </row>
    <row r="288" s="56" customFormat="1" ht="15">
      <c r="H288" s="124"/>
    </row>
    <row r="289" s="56" customFormat="1" ht="15">
      <c r="H289" s="124"/>
    </row>
    <row r="290" s="56" customFormat="1" ht="15">
      <c r="H290" s="124"/>
    </row>
    <row r="291" s="56" customFormat="1" ht="15">
      <c r="H291" s="124"/>
    </row>
    <row r="292" s="56" customFormat="1" ht="15">
      <c r="H292" s="124"/>
    </row>
    <row r="293" s="56" customFormat="1" ht="15">
      <c r="H293" s="124"/>
    </row>
    <row r="294" s="56" customFormat="1" ht="15">
      <c r="H294" s="124"/>
    </row>
    <row r="295" s="56" customFormat="1" ht="15">
      <c r="H295" s="124"/>
    </row>
    <row r="296" s="56" customFormat="1" ht="15">
      <c r="H296" s="124"/>
    </row>
    <row r="297" s="56" customFormat="1" ht="15">
      <c r="H297" s="124"/>
    </row>
    <row r="298" s="56" customFormat="1" ht="15">
      <c r="H298" s="124"/>
    </row>
    <row r="299" s="56" customFormat="1" ht="15">
      <c r="H299" s="124"/>
    </row>
    <row r="300" s="56" customFormat="1" ht="15">
      <c r="H300" s="124"/>
    </row>
    <row r="301" s="56" customFormat="1" ht="15">
      <c r="H301" s="124"/>
    </row>
    <row r="302" s="56" customFormat="1" ht="15">
      <c r="H302" s="124"/>
    </row>
    <row r="303" s="56" customFormat="1" ht="15">
      <c r="H303" s="124"/>
    </row>
    <row r="304" s="56" customFormat="1" ht="15">
      <c r="H304" s="124"/>
    </row>
    <row r="305" s="56" customFormat="1" ht="15">
      <c r="H305" s="124"/>
    </row>
    <row r="306" s="56" customFormat="1" ht="15">
      <c r="H306" s="124"/>
    </row>
    <row r="307" s="56" customFormat="1" ht="15">
      <c r="H307" s="124"/>
    </row>
    <row r="308" s="56" customFormat="1" ht="15">
      <c r="H308" s="124"/>
    </row>
    <row r="309" s="56" customFormat="1" ht="15">
      <c r="H309" s="124"/>
    </row>
    <row r="310" s="56" customFormat="1" ht="15">
      <c r="H310" s="124"/>
    </row>
    <row r="311" s="56" customFormat="1" ht="15">
      <c r="H311" s="124"/>
    </row>
    <row r="312" s="56" customFormat="1" ht="15">
      <c r="H312" s="124"/>
    </row>
    <row r="313" s="56" customFormat="1" ht="15">
      <c r="H313" s="124"/>
    </row>
    <row r="314" s="56" customFormat="1" ht="15">
      <c r="H314" s="124"/>
    </row>
    <row r="315" s="56" customFormat="1" ht="15">
      <c r="H315" s="124"/>
    </row>
    <row r="316" s="56" customFormat="1" ht="15">
      <c r="H316" s="124"/>
    </row>
    <row r="317" s="56" customFormat="1" ht="15">
      <c r="H317" s="124"/>
    </row>
    <row r="318" s="56" customFormat="1" ht="15">
      <c r="H318" s="124"/>
    </row>
    <row r="319" s="56" customFormat="1" ht="15">
      <c r="H319" s="124"/>
    </row>
    <row r="320" s="56" customFormat="1" ht="15">
      <c r="H320" s="124"/>
    </row>
    <row r="321" s="56" customFormat="1" ht="15">
      <c r="H321" s="124"/>
    </row>
    <row r="322" s="56" customFormat="1" ht="15">
      <c r="H322" s="124"/>
    </row>
    <row r="323" s="56" customFormat="1" ht="15">
      <c r="H323" s="124"/>
    </row>
    <row r="324" s="56" customFormat="1" ht="15">
      <c r="H324" s="124"/>
    </row>
    <row r="325" s="56" customFormat="1" ht="15">
      <c r="H325" s="124"/>
    </row>
    <row r="326" s="56" customFormat="1" ht="15">
      <c r="H326" s="124"/>
    </row>
    <row r="327" s="56" customFormat="1" ht="15">
      <c r="H327" s="124"/>
    </row>
    <row r="328" s="56" customFormat="1" ht="15">
      <c r="H328" s="124"/>
    </row>
    <row r="329" s="56" customFormat="1" ht="15">
      <c r="H329" s="124"/>
    </row>
    <row r="330" s="56" customFormat="1" ht="15">
      <c r="H330" s="124"/>
    </row>
    <row r="331" s="56" customFormat="1" ht="15">
      <c r="H331" s="124"/>
    </row>
    <row r="332" s="56" customFormat="1" ht="15">
      <c r="H332" s="124"/>
    </row>
    <row r="333" s="56" customFormat="1" ht="15">
      <c r="H333" s="124"/>
    </row>
    <row r="334" s="56" customFormat="1" ht="15">
      <c r="H334" s="124"/>
    </row>
    <row r="335" s="56" customFormat="1" ht="15">
      <c r="H335" s="124"/>
    </row>
    <row r="336" s="56" customFormat="1" ht="15">
      <c r="H336" s="124"/>
    </row>
    <row r="337" s="56" customFormat="1" ht="15">
      <c r="H337" s="124"/>
    </row>
    <row r="338" s="56" customFormat="1" ht="15">
      <c r="H338" s="124"/>
    </row>
    <row r="339" s="56" customFormat="1" ht="15">
      <c r="H339" s="124"/>
    </row>
    <row r="340" s="56" customFormat="1" ht="15">
      <c r="H340" s="124"/>
    </row>
    <row r="341" s="56" customFormat="1" ht="15">
      <c r="H341" s="124"/>
    </row>
    <row r="342" s="56" customFormat="1" ht="15">
      <c r="H342" s="124"/>
    </row>
    <row r="343" s="56" customFormat="1" ht="15">
      <c r="H343" s="124"/>
    </row>
    <row r="344" s="56" customFormat="1" ht="15">
      <c r="H344" s="124"/>
    </row>
    <row r="345" s="56" customFormat="1" ht="15">
      <c r="H345" s="124"/>
    </row>
    <row r="346" s="56" customFormat="1" ht="15">
      <c r="H346" s="124"/>
    </row>
    <row r="347" s="56" customFormat="1" ht="15">
      <c r="H347" s="124"/>
    </row>
    <row r="348" s="56" customFormat="1" ht="15">
      <c r="H348" s="124"/>
    </row>
    <row r="349" s="56" customFormat="1" ht="15">
      <c r="H349" s="124"/>
    </row>
    <row r="350" s="56" customFormat="1" ht="15">
      <c r="H350" s="124"/>
    </row>
    <row r="351" s="56" customFormat="1" ht="15">
      <c r="H351" s="124"/>
    </row>
    <row r="352" s="56" customFormat="1" ht="15">
      <c r="H352" s="124"/>
    </row>
    <row r="353" s="56" customFormat="1" ht="15">
      <c r="H353" s="124"/>
    </row>
    <row r="354" s="56" customFormat="1" ht="15">
      <c r="H354" s="124"/>
    </row>
    <row r="355" s="56" customFormat="1" ht="15">
      <c r="H355" s="124"/>
    </row>
    <row r="356" s="56" customFormat="1" ht="15">
      <c r="H356" s="124"/>
    </row>
    <row r="357" s="56" customFormat="1" ht="15">
      <c r="H357" s="124"/>
    </row>
    <row r="358" s="56" customFormat="1" ht="15">
      <c r="H358" s="124"/>
    </row>
    <row r="359" s="56" customFormat="1" ht="15">
      <c r="H359" s="124"/>
    </row>
    <row r="360" s="56" customFormat="1" ht="15">
      <c r="H360" s="124"/>
    </row>
    <row r="361" s="56" customFormat="1" ht="15">
      <c r="H361" s="124"/>
    </row>
    <row r="362" s="56" customFormat="1" ht="15">
      <c r="H362" s="124"/>
    </row>
    <row r="363" s="56" customFormat="1" ht="15">
      <c r="H363" s="124"/>
    </row>
    <row r="364" s="56" customFormat="1" ht="15">
      <c r="H364" s="124"/>
    </row>
    <row r="365" s="56" customFormat="1" ht="15">
      <c r="H365" s="124"/>
    </row>
    <row r="366" s="56" customFormat="1" ht="15">
      <c r="H366" s="124"/>
    </row>
    <row r="367" s="56" customFormat="1" ht="15">
      <c r="H367" s="124"/>
    </row>
    <row r="368" s="56" customFormat="1" ht="15">
      <c r="H368" s="124"/>
    </row>
    <row r="369" s="56" customFormat="1" ht="15">
      <c r="H369" s="124"/>
    </row>
    <row r="370" s="56" customFormat="1" ht="15">
      <c r="H370" s="124"/>
    </row>
    <row r="371" s="56" customFormat="1" ht="15">
      <c r="H371" s="124"/>
    </row>
    <row r="372" s="56" customFormat="1" ht="15">
      <c r="H372" s="124"/>
    </row>
    <row r="373" s="56" customFormat="1" ht="15">
      <c r="H373" s="124"/>
    </row>
    <row r="374" s="56" customFormat="1" ht="15">
      <c r="H374" s="124"/>
    </row>
    <row r="375" s="56" customFormat="1" ht="15">
      <c r="H375" s="124"/>
    </row>
    <row r="376" s="56" customFormat="1" ht="15">
      <c r="H376" s="124"/>
    </row>
    <row r="377" s="56" customFormat="1" ht="15">
      <c r="H377" s="124"/>
    </row>
    <row r="378" s="56" customFormat="1" ht="15">
      <c r="H378" s="124"/>
    </row>
    <row r="379" s="56" customFormat="1" ht="15">
      <c r="H379" s="124"/>
    </row>
    <row r="380" s="56" customFormat="1" ht="15">
      <c r="H380" s="124"/>
    </row>
    <row r="381" s="56" customFormat="1" ht="15">
      <c r="H381" s="124"/>
    </row>
    <row r="382" s="56" customFormat="1" ht="15">
      <c r="H382" s="124"/>
    </row>
    <row r="383" s="56" customFormat="1" ht="15">
      <c r="H383" s="124"/>
    </row>
    <row r="384" s="56" customFormat="1" ht="15">
      <c r="H384" s="124"/>
    </row>
    <row r="385" s="56" customFormat="1" ht="15">
      <c r="H385" s="124"/>
    </row>
    <row r="386" s="56" customFormat="1" ht="15">
      <c r="H386" s="124"/>
    </row>
    <row r="387" s="56" customFormat="1" ht="15">
      <c r="H387" s="124"/>
    </row>
    <row r="388" s="56" customFormat="1" ht="15">
      <c r="H388" s="124"/>
    </row>
    <row r="389" s="56" customFormat="1" ht="15">
      <c r="H389" s="124"/>
    </row>
  </sheetData>
  <sheetProtection/>
  <mergeCells count="10">
    <mergeCell ref="B148:F148"/>
    <mergeCell ref="B150:F150"/>
    <mergeCell ref="A1:N1"/>
    <mergeCell ref="A2:N2"/>
    <mergeCell ref="A3:A4"/>
    <mergeCell ref="B3:B4"/>
    <mergeCell ref="E3:H3"/>
    <mergeCell ref="I3:K3"/>
    <mergeCell ref="C3:C4"/>
    <mergeCell ref="D3:D4"/>
  </mergeCells>
  <printOptions horizontalCentered="1"/>
  <pageMargins left="0.1968503937007874" right="0.1968503937007874" top="0" bottom="0" header="0" footer="0"/>
  <pageSetup horizontalDpi="600" verticalDpi="600" orientation="landscape" paperSize="9" scale="75" r:id="rId2"/>
  <rowBreaks count="1" manualBreakCount="1">
    <brk id="96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"/>
    </sheetView>
  </sheetViews>
  <sheetFormatPr defaultColWidth="9.00390625" defaultRowHeight="12.75"/>
  <cols>
    <col min="1" max="1" width="38.625" style="52" customWidth="1"/>
    <col min="2" max="2" width="14.375" style="52" customWidth="1"/>
    <col min="3" max="3" width="13.375" style="52" bestFit="1" customWidth="1"/>
    <col min="4" max="4" width="11.75390625" style="52" customWidth="1"/>
    <col min="5" max="5" width="11.25390625" style="52" customWidth="1"/>
    <col min="6" max="6" width="11.75390625" style="125" bestFit="1" customWidth="1"/>
    <col min="7" max="7" width="9.75390625" style="56" customWidth="1"/>
    <col min="8" max="8" width="9.625" style="52" customWidth="1"/>
    <col min="9" max="9" width="11.00390625" style="52" bestFit="1" customWidth="1"/>
    <col min="10" max="10" width="9.25390625" style="52" customWidth="1"/>
    <col min="11" max="11" width="9.875" style="52" customWidth="1"/>
    <col min="12" max="12" width="11.625" style="52" customWidth="1"/>
    <col min="13" max="13" width="4.375" style="52" bestFit="1" customWidth="1"/>
    <col min="14" max="14" width="11.125" style="52" hidden="1" customWidth="1"/>
    <col min="15" max="16384" width="9.125" style="52" customWidth="1"/>
  </cols>
  <sheetData>
    <row r="1" spans="1:12" ht="25.5" customHeight="1">
      <c r="A1" s="397" t="s">
        <v>144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 ht="15" customHeight="1">
      <c r="A2" s="398" t="str">
        <f>зерноск!A2</f>
        <v>по состоянию на 27 октября 2017 года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ht="3" customHeight="1">
      <c r="A3" s="49"/>
      <c r="B3" s="49"/>
      <c r="C3" s="50"/>
      <c r="D3" s="50"/>
      <c r="E3" s="50"/>
      <c r="F3" s="121"/>
      <c r="G3" s="50"/>
      <c r="H3" s="50"/>
      <c r="I3" s="50"/>
      <c r="J3" s="51"/>
      <c r="K3" s="51"/>
      <c r="L3" s="51"/>
    </row>
    <row r="4" spans="1:12" s="56" customFormat="1" ht="30.75" customHeight="1">
      <c r="A4" s="381" t="s">
        <v>1</v>
      </c>
      <c r="B4" s="400" t="s">
        <v>137</v>
      </c>
      <c r="C4" s="381" t="s">
        <v>96</v>
      </c>
      <c r="D4" s="381"/>
      <c r="E4" s="382"/>
      <c r="F4" s="382"/>
      <c r="G4" s="385" t="s">
        <v>60</v>
      </c>
      <c r="H4" s="382"/>
      <c r="I4" s="386"/>
      <c r="J4" s="401" t="s">
        <v>0</v>
      </c>
      <c r="K4" s="402"/>
      <c r="L4" s="403"/>
    </row>
    <row r="5" spans="1:17" s="56" customFormat="1" ht="45.75" customHeight="1">
      <c r="A5" s="384"/>
      <c r="B5" s="400"/>
      <c r="C5" s="369" t="s">
        <v>104</v>
      </c>
      <c r="D5" s="369" t="s">
        <v>109</v>
      </c>
      <c r="E5" s="369" t="s">
        <v>105</v>
      </c>
      <c r="F5" s="369" t="s">
        <v>103</v>
      </c>
      <c r="G5" s="290" t="s">
        <v>104</v>
      </c>
      <c r="H5" s="288" t="s">
        <v>105</v>
      </c>
      <c r="I5" s="287" t="s">
        <v>103</v>
      </c>
      <c r="J5" s="369" t="s">
        <v>104</v>
      </c>
      <c r="K5" s="369" t="s">
        <v>105</v>
      </c>
      <c r="L5" s="369" t="s">
        <v>103</v>
      </c>
      <c r="Q5" s="60"/>
    </row>
    <row r="6" spans="1:12" s="45" customFormat="1" ht="15.75">
      <c r="A6" s="61" t="s">
        <v>2</v>
      </c>
      <c r="B6" s="301">
        <v>186.169</v>
      </c>
      <c r="C6" s="172">
        <f>C7+C26+C37+C46+C54+C69+C76+C93</f>
        <v>166.539</v>
      </c>
      <c r="D6" s="62">
        <f aca="true" t="shared" si="0" ref="D6:D39">C6/B6*100</f>
        <v>89.45581702646518</v>
      </c>
      <c r="E6" s="172">
        <f>E7+E26+E37+E46+E54+E69+E76+E93</f>
        <v>161.98999999999998</v>
      </c>
      <c r="F6" s="63">
        <f aca="true" t="shared" si="1" ref="F6:F71">C6-E6</f>
        <v>4.549000000000007</v>
      </c>
      <c r="G6" s="165">
        <f>G7+G26+G37+G46+G54+G69+G76+G93</f>
        <v>1085.1180000000002</v>
      </c>
      <c r="H6" s="165">
        <f>H7+H26+H37+H46+H54+H69+H76+H93</f>
        <v>1035.44</v>
      </c>
      <c r="I6" s="211">
        <f>G6-H6</f>
        <v>49.67800000000011</v>
      </c>
      <c r="J6" s="177">
        <f>IF(C6&gt;0,G6/C6*10,"")</f>
        <v>65.15699025453499</v>
      </c>
      <c r="K6" s="303">
        <f>IF(E6&gt;0,H6/E6*10,"")</f>
        <v>63.919995061423556</v>
      </c>
      <c r="L6" s="63">
        <f>J6-K6</f>
        <v>1.236995193111433</v>
      </c>
    </row>
    <row r="7" spans="1:12" s="44" customFormat="1" ht="15.75" customHeight="1" hidden="1">
      <c r="A7" s="64" t="s">
        <v>3</v>
      </c>
      <c r="B7" s="302"/>
      <c r="C7" s="370">
        <f>SUM(C8:C24)</f>
        <v>0</v>
      </c>
      <c r="D7" s="65" t="e">
        <f t="shared" si="0"/>
        <v>#DIV/0!</v>
      </c>
      <c r="E7" s="65"/>
      <c r="F7" s="67">
        <f t="shared" si="1"/>
        <v>0</v>
      </c>
      <c r="G7" s="166">
        <f>SUM(G8:G24)</f>
        <v>0</v>
      </c>
      <c r="H7" s="65"/>
      <c r="I7" s="110">
        <f aca="true" t="shared" si="2" ref="I7:I70">G7-H7</f>
        <v>0</v>
      </c>
      <c r="J7" s="42">
        <f aca="true" t="shared" si="3" ref="J7:J70">IF(C7&gt;0,G7/C7*10,"")</f>
      </c>
      <c r="K7" s="39">
        <f aca="true" t="shared" si="4" ref="K7:K70">IF(E7&gt;0,H7/E7*10,"")</f>
      </c>
      <c r="L7" s="67" t="e">
        <f>J7-K7</f>
        <v>#VALUE!</v>
      </c>
    </row>
    <row r="8" spans="1:12" s="289" customFormat="1" ht="15" customHeight="1" hidden="1">
      <c r="A8" s="68" t="s">
        <v>4</v>
      </c>
      <c r="B8" s="269"/>
      <c r="C8" s="94"/>
      <c r="D8" s="66" t="e">
        <f t="shared" si="0"/>
        <v>#DIV/0!</v>
      </c>
      <c r="E8" s="66"/>
      <c r="F8" s="95">
        <f t="shared" si="1"/>
        <v>0</v>
      </c>
      <c r="G8" s="167"/>
      <c r="H8" s="66"/>
      <c r="I8" s="212">
        <f t="shared" si="2"/>
        <v>0</v>
      </c>
      <c r="J8" s="72">
        <f t="shared" si="3"/>
      </c>
      <c r="K8" s="73">
        <f t="shared" si="4"/>
      </c>
      <c r="L8" s="95" t="e">
        <f>J8-K8</f>
        <v>#VALUE!</v>
      </c>
    </row>
    <row r="9" spans="1:12" s="289" customFormat="1" ht="15" customHeight="1" hidden="1">
      <c r="A9" s="68" t="s">
        <v>5</v>
      </c>
      <c r="B9" s="269"/>
      <c r="C9" s="94"/>
      <c r="D9" s="66" t="e">
        <f t="shared" si="0"/>
        <v>#DIV/0!</v>
      </c>
      <c r="E9" s="66"/>
      <c r="F9" s="101">
        <f t="shared" si="1"/>
        <v>0</v>
      </c>
      <c r="G9" s="168"/>
      <c r="H9" s="73"/>
      <c r="I9" s="111">
        <f t="shared" si="2"/>
        <v>0</v>
      </c>
      <c r="J9" s="72">
        <f t="shared" si="3"/>
      </c>
      <c r="K9" s="73">
        <f t="shared" si="4"/>
      </c>
      <c r="L9" s="101" t="e">
        <f aca="true" t="shared" si="5" ref="L9:L14">J9-K9</f>
        <v>#VALUE!</v>
      </c>
    </row>
    <row r="10" spans="1:12" s="289" customFormat="1" ht="15" customHeight="1" hidden="1">
      <c r="A10" s="68" t="s">
        <v>6</v>
      </c>
      <c r="B10" s="269"/>
      <c r="C10" s="94"/>
      <c r="D10" s="66" t="e">
        <f t="shared" si="0"/>
        <v>#DIV/0!</v>
      </c>
      <c r="E10" s="66"/>
      <c r="F10" s="101">
        <f t="shared" si="1"/>
        <v>0</v>
      </c>
      <c r="G10" s="168"/>
      <c r="H10" s="73"/>
      <c r="I10" s="111">
        <f t="shared" si="2"/>
        <v>0</v>
      </c>
      <c r="J10" s="72">
        <f t="shared" si="3"/>
      </c>
      <c r="K10" s="73">
        <f t="shared" si="4"/>
      </c>
      <c r="L10" s="101" t="e">
        <f t="shared" si="5"/>
        <v>#VALUE!</v>
      </c>
    </row>
    <row r="11" spans="1:12" s="289" customFormat="1" ht="15" customHeight="1" hidden="1">
      <c r="A11" s="68" t="s">
        <v>7</v>
      </c>
      <c r="B11" s="269"/>
      <c r="C11" s="371"/>
      <c r="D11" s="66" t="e">
        <f t="shared" si="0"/>
        <v>#DIV/0!</v>
      </c>
      <c r="E11" s="66"/>
      <c r="F11" s="101">
        <f t="shared" si="1"/>
        <v>0</v>
      </c>
      <c r="G11" s="168"/>
      <c r="H11" s="73"/>
      <c r="I11" s="111">
        <f t="shared" si="2"/>
        <v>0</v>
      </c>
      <c r="J11" s="72">
        <f t="shared" si="3"/>
      </c>
      <c r="K11" s="73">
        <f t="shared" si="4"/>
      </c>
      <c r="L11" s="101" t="e">
        <f t="shared" si="5"/>
        <v>#VALUE!</v>
      </c>
    </row>
    <row r="12" spans="1:12" s="289" customFormat="1" ht="15" customHeight="1" hidden="1">
      <c r="A12" s="68" t="s">
        <v>8</v>
      </c>
      <c r="B12" s="269"/>
      <c r="C12" s="94"/>
      <c r="D12" s="66" t="e">
        <f t="shared" si="0"/>
        <v>#DIV/0!</v>
      </c>
      <c r="E12" s="66"/>
      <c r="F12" s="101">
        <f t="shared" si="1"/>
        <v>0</v>
      </c>
      <c r="G12" s="168"/>
      <c r="H12" s="73"/>
      <c r="I12" s="111">
        <f t="shared" si="2"/>
        <v>0</v>
      </c>
      <c r="J12" s="72">
        <f t="shared" si="3"/>
      </c>
      <c r="K12" s="73">
        <f t="shared" si="4"/>
      </c>
      <c r="L12" s="101" t="e">
        <f t="shared" si="5"/>
        <v>#VALUE!</v>
      </c>
    </row>
    <row r="13" spans="1:14" s="289" customFormat="1" ht="15" customHeight="1" hidden="1">
      <c r="A13" s="68" t="s">
        <v>9</v>
      </c>
      <c r="B13" s="269"/>
      <c r="C13" s="94"/>
      <c r="D13" s="66" t="e">
        <f t="shared" si="0"/>
        <v>#DIV/0!</v>
      </c>
      <c r="E13" s="66"/>
      <c r="F13" s="101">
        <f t="shared" si="1"/>
        <v>0</v>
      </c>
      <c r="G13" s="168"/>
      <c r="H13" s="73"/>
      <c r="I13" s="111">
        <f t="shared" si="2"/>
        <v>0</v>
      </c>
      <c r="J13" s="72">
        <f t="shared" si="3"/>
      </c>
      <c r="K13" s="73">
        <f t="shared" si="4"/>
      </c>
      <c r="L13" s="101" t="e">
        <f t="shared" si="5"/>
        <v>#VALUE!</v>
      </c>
      <c r="M13" s="69"/>
      <c r="N13" s="69"/>
    </row>
    <row r="14" spans="1:12" s="289" customFormat="1" ht="15" customHeight="1" hidden="1">
      <c r="A14" s="68" t="s">
        <v>10</v>
      </c>
      <c r="B14" s="269"/>
      <c r="C14" s="94"/>
      <c r="D14" s="66" t="e">
        <f t="shared" si="0"/>
        <v>#DIV/0!</v>
      </c>
      <c r="E14" s="66"/>
      <c r="F14" s="101">
        <f t="shared" si="1"/>
        <v>0</v>
      </c>
      <c r="G14" s="168"/>
      <c r="H14" s="73"/>
      <c r="I14" s="111">
        <f t="shared" si="2"/>
        <v>0</v>
      </c>
      <c r="J14" s="72">
        <f t="shared" si="3"/>
      </c>
      <c r="K14" s="73">
        <f t="shared" si="4"/>
      </c>
      <c r="L14" s="101" t="e">
        <f t="shared" si="5"/>
        <v>#VALUE!</v>
      </c>
    </row>
    <row r="15" spans="1:12" s="289" customFormat="1" ht="15" customHeight="1" hidden="1">
      <c r="A15" s="68" t="s">
        <v>11</v>
      </c>
      <c r="B15" s="269"/>
      <c r="C15" s="94"/>
      <c r="D15" s="66" t="e">
        <f t="shared" si="0"/>
        <v>#DIV/0!</v>
      </c>
      <c r="E15" s="66"/>
      <c r="F15" s="101">
        <f t="shared" si="1"/>
        <v>0</v>
      </c>
      <c r="G15" s="168"/>
      <c r="H15" s="73"/>
      <c r="I15" s="111">
        <f t="shared" si="2"/>
        <v>0</v>
      </c>
      <c r="J15" s="72">
        <f t="shared" si="3"/>
      </c>
      <c r="K15" s="73">
        <f t="shared" si="4"/>
      </c>
      <c r="L15" s="101" t="e">
        <f>J15-K15</f>
        <v>#VALUE!</v>
      </c>
    </row>
    <row r="16" spans="1:12" s="289" customFormat="1" ht="15" customHeight="1" hidden="1">
      <c r="A16" s="68" t="s">
        <v>12</v>
      </c>
      <c r="B16" s="269"/>
      <c r="C16" s="94"/>
      <c r="D16" s="66" t="e">
        <f t="shared" si="0"/>
        <v>#DIV/0!</v>
      </c>
      <c r="E16" s="66"/>
      <c r="F16" s="101">
        <f t="shared" si="1"/>
        <v>0</v>
      </c>
      <c r="G16" s="168"/>
      <c r="H16" s="73"/>
      <c r="I16" s="111">
        <f t="shared" si="2"/>
        <v>0</v>
      </c>
      <c r="J16" s="72">
        <f t="shared" si="3"/>
      </c>
      <c r="K16" s="73">
        <f t="shared" si="4"/>
      </c>
      <c r="L16" s="101" t="e">
        <f aca="true" t="shared" si="6" ref="L16:L32">J16-K16</f>
        <v>#VALUE!</v>
      </c>
    </row>
    <row r="17" spans="1:12" s="289" customFormat="1" ht="15" customHeight="1" hidden="1">
      <c r="A17" s="68" t="s">
        <v>92</v>
      </c>
      <c r="B17" s="269"/>
      <c r="C17" s="94"/>
      <c r="D17" s="66" t="e">
        <f t="shared" si="0"/>
        <v>#DIV/0!</v>
      </c>
      <c r="E17" s="66"/>
      <c r="F17" s="101">
        <f t="shared" si="1"/>
        <v>0</v>
      </c>
      <c r="G17" s="168"/>
      <c r="H17" s="73"/>
      <c r="I17" s="111">
        <f t="shared" si="2"/>
        <v>0</v>
      </c>
      <c r="J17" s="72">
        <f t="shared" si="3"/>
      </c>
      <c r="K17" s="73">
        <f t="shared" si="4"/>
      </c>
      <c r="L17" s="101" t="e">
        <f t="shared" si="6"/>
        <v>#VALUE!</v>
      </c>
    </row>
    <row r="18" spans="1:12" s="289" customFormat="1" ht="15" customHeight="1" hidden="1">
      <c r="A18" s="68" t="s">
        <v>13</v>
      </c>
      <c r="B18" s="269"/>
      <c r="C18" s="94"/>
      <c r="D18" s="66" t="e">
        <f t="shared" si="0"/>
        <v>#DIV/0!</v>
      </c>
      <c r="E18" s="66"/>
      <c r="F18" s="101">
        <f t="shared" si="1"/>
        <v>0</v>
      </c>
      <c r="G18" s="168"/>
      <c r="H18" s="73"/>
      <c r="I18" s="111">
        <f t="shared" si="2"/>
        <v>0</v>
      </c>
      <c r="J18" s="72">
        <f t="shared" si="3"/>
      </c>
      <c r="K18" s="73">
        <f t="shared" si="4"/>
      </c>
      <c r="L18" s="101" t="e">
        <f t="shared" si="6"/>
        <v>#VALUE!</v>
      </c>
    </row>
    <row r="19" spans="1:12" s="289" customFormat="1" ht="15" customHeight="1" hidden="1">
      <c r="A19" s="68" t="s">
        <v>14</v>
      </c>
      <c r="B19" s="269"/>
      <c r="C19" s="94"/>
      <c r="D19" s="66" t="e">
        <f t="shared" si="0"/>
        <v>#DIV/0!</v>
      </c>
      <c r="E19" s="66"/>
      <c r="F19" s="101">
        <f t="shared" si="1"/>
        <v>0</v>
      </c>
      <c r="G19" s="168"/>
      <c r="H19" s="73"/>
      <c r="I19" s="111">
        <f t="shared" si="2"/>
        <v>0</v>
      </c>
      <c r="J19" s="72">
        <f t="shared" si="3"/>
      </c>
      <c r="K19" s="73">
        <f t="shared" si="4"/>
      </c>
      <c r="L19" s="101" t="e">
        <f t="shared" si="6"/>
        <v>#VALUE!</v>
      </c>
    </row>
    <row r="20" spans="1:12" s="289" customFormat="1" ht="15" customHeight="1" hidden="1">
      <c r="A20" s="68" t="s">
        <v>15</v>
      </c>
      <c r="B20" s="269"/>
      <c r="C20" s="94"/>
      <c r="D20" s="66" t="e">
        <f t="shared" si="0"/>
        <v>#DIV/0!</v>
      </c>
      <c r="E20" s="66"/>
      <c r="F20" s="101">
        <f t="shared" si="1"/>
        <v>0</v>
      </c>
      <c r="G20" s="167"/>
      <c r="H20" s="66"/>
      <c r="I20" s="111">
        <f t="shared" si="2"/>
        <v>0</v>
      </c>
      <c r="J20" s="72">
        <f t="shared" si="3"/>
      </c>
      <c r="K20" s="73">
        <f t="shared" si="4"/>
      </c>
      <c r="L20" s="101" t="e">
        <f>J20-K20</f>
        <v>#VALUE!</v>
      </c>
    </row>
    <row r="21" spans="1:12" s="289" customFormat="1" ht="15" customHeight="1" hidden="1">
      <c r="A21" s="68" t="s">
        <v>16</v>
      </c>
      <c r="B21" s="269"/>
      <c r="C21" s="94"/>
      <c r="D21" s="66" t="e">
        <f t="shared" si="0"/>
        <v>#DIV/0!</v>
      </c>
      <c r="E21" s="73"/>
      <c r="F21" s="101">
        <f t="shared" si="1"/>
        <v>0</v>
      </c>
      <c r="G21" s="167"/>
      <c r="H21" s="66"/>
      <c r="I21" s="212">
        <f t="shared" si="2"/>
        <v>0</v>
      </c>
      <c r="J21" s="72">
        <f t="shared" si="3"/>
      </c>
      <c r="K21" s="73">
        <f t="shared" si="4"/>
      </c>
      <c r="L21" s="95" t="e">
        <f t="shared" si="6"/>
        <v>#VALUE!</v>
      </c>
    </row>
    <row r="22" spans="1:12" s="289" customFormat="1" ht="15" customHeight="1" hidden="1">
      <c r="A22" s="68" t="s">
        <v>17</v>
      </c>
      <c r="B22" s="269"/>
      <c r="C22" s="94"/>
      <c r="D22" s="66" t="e">
        <f t="shared" si="0"/>
        <v>#DIV/0!</v>
      </c>
      <c r="E22" s="73"/>
      <c r="F22" s="101">
        <f t="shared" si="1"/>
        <v>0</v>
      </c>
      <c r="G22" s="167"/>
      <c r="H22" s="66"/>
      <c r="I22" s="212">
        <f t="shared" si="2"/>
        <v>0</v>
      </c>
      <c r="J22" s="72">
        <f t="shared" si="3"/>
      </c>
      <c r="K22" s="73">
        <f t="shared" si="4"/>
      </c>
      <c r="L22" s="95" t="e">
        <f t="shared" si="6"/>
        <v>#VALUE!</v>
      </c>
    </row>
    <row r="23" spans="1:12" s="289" customFormat="1" ht="15" customHeight="1" hidden="1">
      <c r="A23" s="68" t="s">
        <v>18</v>
      </c>
      <c r="B23" s="269"/>
      <c r="C23" s="94"/>
      <c r="D23" s="66" t="e">
        <f t="shared" si="0"/>
        <v>#DIV/0!</v>
      </c>
      <c r="E23" s="73"/>
      <c r="F23" s="101">
        <f t="shared" si="1"/>
        <v>0</v>
      </c>
      <c r="G23" s="167"/>
      <c r="H23" s="66"/>
      <c r="I23" s="212">
        <f t="shared" si="2"/>
        <v>0</v>
      </c>
      <c r="J23" s="72">
        <f t="shared" si="3"/>
      </c>
      <c r="K23" s="73">
        <f t="shared" si="4"/>
      </c>
      <c r="L23" s="95" t="e">
        <f t="shared" si="6"/>
        <v>#VALUE!</v>
      </c>
    </row>
    <row r="24" spans="1:12" s="289" customFormat="1" ht="15.75" customHeight="1" hidden="1">
      <c r="A24" s="68" t="s">
        <v>19</v>
      </c>
      <c r="B24" s="269"/>
      <c r="C24" s="94"/>
      <c r="D24" s="66" t="e">
        <f t="shared" si="0"/>
        <v>#DIV/0!</v>
      </c>
      <c r="E24" s="73"/>
      <c r="F24" s="101">
        <f t="shared" si="1"/>
        <v>0</v>
      </c>
      <c r="G24" s="167"/>
      <c r="H24" s="66"/>
      <c r="I24" s="110">
        <f t="shared" si="2"/>
        <v>0</v>
      </c>
      <c r="J24" s="72">
        <f t="shared" si="3"/>
      </c>
      <c r="K24" s="73">
        <f t="shared" si="4"/>
      </c>
      <c r="L24" s="67" t="e">
        <f t="shared" si="6"/>
        <v>#VALUE!</v>
      </c>
    </row>
    <row r="25" spans="1:12" s="289" customFormat="1" ht="15.75" customHeight="1" hidden="1">
      <c r="A25" s="68"/>
      <c r="B25" s="269"/>
      <c r="C25" s="94"/>
      <c r="D25" s="66" t="e">
        <f t="shared" si="0"/>
        <v>#DIV/0!</v>
      </c>
      <c r="E25" s="73"/>
      <c r="F25" s="101"/>
      <c r="G25" s="167"/>
      <c r="H25" s="66"/>
      <c r="I25" s="110"/>
      <c r="J25" s="72">
        <f t="shared" si="3"/>
      </c>
      <c r="K25" s="73">
        <f t="shared" si="4"/>
      </c>
      <c r="L25" s="67" t="e">
        <f t="shared" si="6"/>
        <v>#VALUE!</v>
      </c>
    </row>
    <row r="26" spans="1:12" s="44" customFormat="1" ht="15.75" customHeight="1" hidden="1">
      <c r="A26" s="64" t="s">
        <v>20</v>
      </c>
      <c r="B26" s="302"/>
      <c r="C26" s="173">
        <f>SUM(C27:C36)-C30</f>
        <v>0</v>
      </c>
      <c r="D26" s="65" t="e">
        <f t="shared" si="0"/>
        <v>#DIV/0!</v>
      </c>
      <c r="E26" s="65"/>
      <c r="F26" s="67">
        <f t="shared" si="1"/>
        <v>0</v>
      </c>
      <c r="G26" s="166">
        <f>SUM(G27:G36)-G30</f>
        <v>0</v>
      </c>
      <c r="H26" s="65"/>
      <c r="I26" s="110">
        <f t="shared" si="2"/>
        <v>0</v>
      </c>
      <c r="J26" s="42">
        <f t="shared" si="3"/>
      </c>
      <c r="K26" s="39">
        <f t="shared" si="4"/>
      </c>
      <c r="L26" s="101" t="e">
        <f t="shared" si="6"/>
        <v>#VALUE!</v>
      </c>
    </row>
    <row r="27" spans="1:12" s="289" customFormat="1" ht="15.75" customHeight="1" hidden="1">
      <c r="A27" s="68" t="s">
        <v>61</v>
      </c>
      <c r="B27" s="269"/>
      <c r="C27" s="94"/>
      <c r="D27" s="66" t="e">
        <f t="shared" si="0"/>
        <v>#DIV/0!</v>
      </c>
      <c r="E27" s="73"/>
      <c r="F27" s="101">
        <f t="shared" si="1"/>
        <v>0</v>
      </c>
      <c r="G27" s="168"/>
      <c r="H27" s="66"/>
      <c r="I27" s="110">
        <f t="shared" si="2"/>
        <v>0</v>
      </c>
      <c r="J27" s="72">
        <f t="shared" si="3"/>
      </c>
      <c r="K27" s="73">
        <f t="shared" si="4"/>
      </c>
      <c r="L27" s="67" t="e">
        <f t="shared" si="6"/>
        <v>#VALUE!</v>
      </c>
    </row>
    <row r="28" spans="1:12" s="289" customFormat="1" ht="15.75" customHeight="1" hidden="1">
      <c r="A28" s="68" t="s">
        <v>21</v>
      </c>
      <c r="B28" s="269"/>
      <c r="C28" s="94"/>
      <c r="D28" s="66" t="e">
        <f t="shared" si="0"/>
        <v>#DIV/0!</v>
      </c>
      <c r="E28" s="73"/>
      <c r="F28" s="101">
        <f t="shared" si="1"/>
        <v>0</v>
      </c>
      <c r="G28" s="168"/>
      <c r="H28" s="66"/>
      <c r="I28" s="110">
        <f t="shared" si="2"/>
        <v>0</v>
      </c>
      <c r="J28" s="72">
        <f t="shared" si="3"/>
      </c>
      <c r="K28" s="73">
        <f t="shared" si="4"/>
      </c>
      <c r="L28" s="67" t="e">
        <f t="shared" si="6"/>
        <v>#VALUE!</v>
      </c>
    </row>
    <row r="29" spans="1:12" s="289" customFormat="1" ht="15.75" customHeight="1" hidden="1">
      <c r="A29" s="68" t="s">
        <v>22</v>
      </c>
      <c r="B29" s="269"/>
      <c r="C29" s="94"/>
      <c r="D29" s="66" t="e">
        <f t="shared" si="0"/>
        <v>#DIV/0!</v>
      </c>
      <c r="E29" s="73"/>
      <c r="F29" s="101">
        <f t="shared" si="1"/>
        <v>0</v>
      </c>
      <c r="G29" s="168"/>
      <c r="H29" s="66"/>
      <c r="I29" s="110">
        <f t="shared" si="2"/>
        <v>0</v>
      </c>
      <c r="J29" s="72">
        <f t="shared" si="3"/>
      </c>
      <c r="K29" s="73">
        <f t="shared" si="4"/>
      </c>
      <c r="L29" s="67" t="e">
        <f t="shared" si="6"/>
        <v>#VALUE!</v>
      </c>
    </row>
    <row r="30" spans="1:12" s="289" customFormat="1" ht="15.75" customHeight="1" hidden="1">
      <c r="A30" s="68" t="s">
        <v>62</v>
      </c>
      <c r="B30" s="269"/>
      <c r="C30" s="94"/>
      <c r="D30" s="66" t="e">
        <f t="shared" si="0"/>
        <v>#DIV/0!</v>
      </c>
      <c r="E30" s="73"/>
      <c r="F30" s="101">
        <f t="shared" si="1"/>
        <v>0</v>
      </c>
      <c r="G30" s="168"/>
      <c r="H30" s="73"/>
      <c r="I30" s="110">
        <f t="shared" si="2"/>
        <v>0</v>
      </c>
      <c r="J30" s="72">
        <f t="shared" si="3"/>
      </c>
      <c r="K30" s="73">
        <f t="shared" si="4"/>
      </c>
      <c r="L30" s="67" t="e">
        <f t="shared" si="6"/>
        <v>#VALUE!</v>
      </c>
    </row>
    <row r="31" spans="1:12" s="289" customFormat="1" ht="15.75" customHeight="1" hidden="1">
      <c r="A31" s="68" t="s">
        <v>23</v>
      </c>
      <c r="B31" s="269"/>
      <c r="C31" s="94"/>
      <c r="D31" s="66" t="e">
        <f t="shared" si="0"/>
        <v>#DIV/0!</v>
      </c>
      <c r="E31" s="73"/>
      <c r="F31" s="101">
        <f t="shared" si="1"/>
        <v>0</v>
      </c>
      <c r="G31" s="168"/>
      <c r="H31" s="73"/>
      <c r="I31" s="110">
        <f t="shared" si="2"/>
        <v>0</v>
      </c>
      <c r="J31" s="72">
        <f t="shared" si="3"/>
      </c>
      <c r="K31" s="73">
        <f t="shared" si="4"/>
      </c>
      <c r="L31" s="67" t="e">
        <f t="shared" si="6"/>
        <v>#VALUE!</v>
      </c>
    </row>
    <row r="32" spans="1:12" s="289" customFormat="1" ht="15" customHeight="1" hidden="1">
      <c r="A32" s="68" t="s">
        <v>24</v>
      </c>
      <c r="B32" s="269"/>
      <c r="C32" s="94"/>
      <c r="D32" s="66" t="e">
        <f t="shared" si="0"/>
        <v>#DIV/0!</v>
      </c>
      <c r="E32" s="73"/>
      <c r="F32" s="101">
        <f t="shared" si="1"/>
        <v>0</v>
      </c>
      <c r="G32" s="168"/>
      <c r="H32" s="73"/>
      <c r="I32" s="212">
        <f t="shared" si="2"/>
        <v>0</v>
      </c>
      <c r="J32" s="72">
        <f t="shared" si="3"/>
      </c>
      <c r="K32" s="73">
        <f t="shared" si="4"/>
      </c>
      <c r="L32" s="101" t="e">
        <f t="shared" si="6"/>
        <v>#VALUE!</v>
      </c>
    </row>
    <row r="33" spans="1:12" s="289" customFormat="1" ht="15.75" customHeight="1" hidden="1">
      <c r="A33" s="68" t="s">
        <v>25</v>
      </c>
      <c r="B33" s="269"/>
      <c r="C33" s="94"/>
      <c r="D33" s="66" t="e">
        <f t="shared" si="0"/>
        <v>#DIV/0!</v>
      </c>
      <c r="E33" s="73"/>
      <c r="F33" s="101">
        <f t="shared" si="1"/>
        <v>0</v>
      </c>
      <c r="G33" s="168"/>
      <c r="H33" s="73"/>
      <c r="I33" s="110">
        <f t="shared" si="2"/>
        <v>0</v>
      </c>
      <c r="J33" s="72">
        <f t="shared" si="3"/>
      </c>
      <c r="K33" s="73">
        <f t="shared" si="4"/>
      </c>
      <c r="L33" s="67" t="s">
        <v>100</v>
      </c>
    </row>
    <row r="34" spans="1:12" s="289" customFormat="1" ht="15.75" customHeight="1" hidden="1">
      <c r="A34" s="68" t="s">
        <v>26</v>
      </c>
      <c r="B34" s="269"/>
      <c r="C34" s="94"/>
      <c r="D34" s="66" t="e">
        <f t="shared" si="0"/>
        <v>#DIV/0!</v>
      </c>
      <c r="E34" s="73"/>
      <c r="F34" s="101">
        <f t="shared" si="1"/>
        <v>0</v>
      </c>
      <c r="G34" s="168"/>
      <c r="H34" s="73"/>
      <c r="I34" s="110">
        <f t="shared" si="2"/>
        <v>0</v>
      </c>
      <c r="J34" s="72">
        <f t="shared" si="3"/>
      </c>
      <c r="K34" s="73">
        <f t="shared" si="4"/>
      </c>
      <c r="L34" s="67" t="s">
        <v>100</v>
      </c>
    </row>
    <row r="35" spans="1:12" s="289" customFormat="1" ht="15.75" customHeight="1" hidden="1">
      <c r="A35" s="68" t="s">
        <v>27</v>
      </c>
      <c r="B35" s="269"/>
      <c r="C35" s="94"/>
      <c r="D35" s="66" t="e">
        <f t="shared" si="0"/>
        <v>#DIV/0!</v>
      </c>
      <c r="E35" s="73"/>
      <c r="F35" s="101">
        <f t="shared" si="1"/>
        <v>0</v>
      </c>
      <c r="G35" s="168"/>
      <c r="H35" s="73"/>
      <c r="I35" s="110">
        <f t="shared" si="2"/>
        <v>0</v>
      </c>
      <c r="J35" s="72">
        <f t="shared" si="3"/>
      </c>
      <c r="K35" s="73">
        <f t="shared" si="4"/>
      </c>
      <c r="L35" s="67" t="s">
        <v>100</v>
      </c>
    </row>
    <row r="36" spans="1:12" s="289" customFormat="1" ht="15.75" customHeight="1" hidden="1">
      <c r="A36" s="68" t="s">
        <v>28</v>
      </c>
      <c r="B36" s="269"/>
      <c r="C36" s="94"/>
      <c r="D36" s="66" t="e">
        <f t="shared" si="0"/>
        <v>#DIV/0!</v>
      </c>
      <c r="E36" s="73"/>
      <c r="F36" s="101">
        <f t="shared" si="1"/>
        <v>0</v>
      </c>
      <c r="G36" s="168"/>
      <c r="H36" s="73"/>
      <c r="I36" s="110">
        <f t="shared" si="2"/>
        <v>0</v>
      </c>
      <c r="J36" s="72">
        <f t="shared" si="3"/>
      </c>
      <c r="K36" s="73">
        <f t="shared" si="4"/>
      </c>
      <c r="L36" s="67" t="s">
        <v>100</v>
      </c>
    </row>
    <row r="37" spans="1:14" s="44" customFormat="1" ht="15.75">
      <c r="A37" s="64" t="s">
        <v>93</v>
      </c>
      <c r="B37" s="302">
        <v>149.392</v>
      </c>
      <c r="C37" s="173">
        <f>SUM(C38:C45)</f>
        <v>143.1</v>
      </c>
      <c r="D37" s="65">
        <f t="shared" si="0"/>
        <v>95.78826175431081</v>
      </c>
      <c r="E37" s="173">
        <f>SUM(E38:E45)</f>
        <v>140.7</v>
      </c>
      <c r="F37" s="67">
        <f t="shared" si="1"/>
        <v>2.4000000000000057</v>
      </c>
      <c r="G37" s="166">
        <f>SUM(G38:G45)</f>
        <v>1001.4</v>
      </c>
      <c r="H37" s="166">
        <f>SUM(H38:H45)</f>
        <v>962.5</v>
      </c>
      <c r="I37" s="110">
        <f>G37-H37</f>
        <v>38.89999999999998</v>
      </c>
      <c r="J37" s="42">
        <f t="shared" si="3"/>
        <v>69.979035639413</v>
      </c>
      <c r="K37" s="39">
        <f t="shared" si="4"/>
        <v>68.40796019900498</v>
      </c>
      <c r="L37" s="100">
        <f>J37-K37</f>
        <v>1.5710754404080234</v>
      </c>
      <c r="M37" s="93"/>
      <c r="N37" s="93"/>
    </row>
    <row r="38" spans="1:12" s="289" customFormat="1" ht="15">
      <c r="A38" s="68" t="s">
        <v>63</v>
      </c>
      <c r="B38" s="269">
        <v>5.198</v>
      </c>
      <c r="C38" s="94">
        <v>4.5</v>
      </c>
      <c r="D38" s="66">
        <f t="shared" si="0"/>
        <v>86.5717583686033</v>
      </c>
      <c r="E38" s="66">
        <v>5.5</v>
      </c>
      <c r="F38" s="95">
        <f t="shared" si="1"/>
        <v>-1</v>
      </c>
      <c r="G38" s="167">
        <v>23.3</v>
      </c>
      <c r="H38" s="66">
        <v>24</v>
      </c>
      <c r="I38" s="212">
        <f t="shared" si="2"/>
        <v>-0.6999999999999993</v>
      </c>
      <c r="J38" s="72">
        <f t="shared" si="3"/>
        <v>51.77777777777778</v>
      </c>
      <c r="K38" s="73">
        <f t="shared" si="4"/>
        <v>43.63636363636363</v>
      </c>
      <c r="L38" s="95">
        <f aca="true" t="shared" si="7" ref="L38:L101">J38-K38</f>
        <v>8.141414141414145</v>
      </c>
    </row>
    <row r="39" spans="1:12" s="289" customFormat="1" ht="15">
      <c r="A39" s="68" t="s">
        <v>67</v>
      </c>
      <c r="B39" s="269">
        <v>3.27</v>
      </c>
      <c r="C39" s="94">
        <v>3</v>
      </c>
      <c r="D39" s="66">
        <f t="shared" si="0"/>
        <v>91.74311926605505</v>
      </c>
      <c r="E39" s="66">
        <v>3.2</v>
      </c>
      <c r="F39" s="95">
        <f t="shared" si="1"/>
        <v>-0.20000000000000018</v>
      </c>
      <c r="G39" s="167">
        <v>12.86</v>
      </c>
      <c r="H39" s="66">
        <v>13.1</v>
      </c>
      <c r="I39" s="212">
        <f t="shared" si="2"/>
        <v>-0.2400000000000002</v>
      </c>
      <c r="J39" s="72">
        <f t="shared" si="3"/>
        <v>42.86666666666666</v>
      </c>
      <c r="K39" s="73">
        <f t="shared" si="4"/>
        <v>40.9375</v>
      </c>
      <c r="L39" s="95">
        <f t="shared" si="7"/>
        <v>1.92916666666666</v>
      </c>
    </row>
    <row r="40" spans="1:12" s="47" customFormat="1" ht="15" customHeight="1" hidden="1">
      <c r="A40" s="96" t="s">
        <v>101</v>
      </c>
      <c r="B40" s="213"/>
      <c r="C40" s="174"/>
      <c r="D40" s="97"/>
      <c r="E40" s="97"/>
      <c r="F40" s="98"/>
      <c r="G40" s="169"/>
      <c r="H40" s="97"/>
      <c r="I40" s="213"/>
      <c r="J40" s="72">
        <f t="shared" si="3"/>
      </c>
      <c r="K40" s="73">
        <f t="shared" si="4"/>
      </c>
      <c r="L40" s="98"/>
    </row>
    <row r="41" spans="1:12" s="289" customFormat="1" ht="15">
      <c r="A41" s="68" t="s">
        <v>30</v>
      </c>
      <c r="B41" s="269">
        <v>122.033</v>
      </c>
      <c r="C41" s="94">
        <v>122</v>
      </c>
      <c r="D41" s="66">
        <f aca="true" t="shared" si="8" ref="D41:D47">C41/B41*100</f>
        <v>99.97295813427516</v>
      </c>
      <c r="E41" s="66">
        <v>119.1</v>
      </c>
      <c r="F41" s="95">
        <f>C41-E41</f>
        <v>2.9000000000000057</v>
      </c>
      <c r="G41" s="167">
        <v>893</v>
      </c>
      <c r="H41" s="66">
        <v>854.5</v>
      </c>
      <c r="I41" s="213">
        <f>G41-H41</f>
        <v>38.5</v>
      </c>
      <c r="J41" s="72">
        <f t="shared" si="3"/>
        <v>73.1967213114754</v>
      </c>
      <c r="K41" s="73">
        <f t="shared" si="4"/>
        <v>71.74643157010917</v>
      </c>
      <c r="L41" s="95">
        <f t="shared" si="7"/>
        <v>1.450289741366234</v>
      </c>
    </row>
    <row r="42" spans="1:12" s="289" customFormat="1" ht="15">
      <c r="A42" s="68" t="s">
        <v>31</v>
      </c>
      <c r="B42" s="269">
        <v>3.482</v>
      </c>
      <c r="C42" s="94">
        <v>0.2</v>
      </c>
      <c r="D42" s="66">
        <f t="shared" si="8"/>
        <v>5.743825387708214</v>
      </c>
      <c r="E42" s="66">
        <v>1.9</v>
      </c>
      <c r="F42" s="95">
        <f t="shared" si="1"/>
        <v>-1.7</v>
      </c>
      <c r="G42" s="167">
        <f>47*C42/10</f>
        <v>0.9400000000000001</v>
      </c>
      <c r="H42" s="66">
        <v>9.3</v>
      </c>
      <c r="I42" s="212">
        <f>G42-H42</f>
        <v>-8.360000000000001</v>
      </c>
      <c r="J42" s="72">
        <f t="shared" si="3"/>
        <v>47</v>
      </c>
      <c r="K42" s="73">
        <f t="shared" si="4"/>
        <v>48.94736842105264</v>
      </c>
      <c r="L42" s="95">
        <f t="shared" si="7"/>
        <v>-1.9473684210526372</v>
      </c>
    </row>
    <row r="43" spans="1:12" s="289" customFormat="1" ht="15" customHeight="1" hidden="1">
      <c r="A43" s="68" t="s">
        <v>32</v>
      </c>
      <c r="B43" s="269"/>
      <c r="C43" s="94"/>
      <c r="D43" s="66" t="e">
        <f t="shared" si="8"/>
        <v>#DIV/0!</v>
      </c>
      <c r="E43" s="66"/>
      <c r="F43" s="95">
        <f t="shared" si="1"/>
        <v>0</v>
      </c>
      <c r="G43" s="167"/>
      <c r="H43" s="66"/>
      <c r="I43" s="212">
        <f t="shared" si="2"/>
        <v>0</v>
      </c>
      <c r="J43" s="72">
        <f t="shared" si="3"/>
      </c>
      <c r="K43" s="73">
        <f t="shared" si="4"/>
      </c>
      <c r="L43" s="95" t="e">
        <f t="shared" si="7"/>
        <v>#VALUE!</v>
      </c>
    </row>
    <row r="44" spans="1:12" s="289" customFormat="1" ht="15">
      <c r="A44" s="68" t="s">
        <v>33</v>
      </c>
      <c r="B44" s="269">
        <v>15.408</v>
      </c>
      <c r="C44" s="94">
        <v>13.4</v>
      </c>
      <c r="D44" s="66">
        <f t="shared" si="8"/>
        <v>86.96780893042576</v>
      </c>
      <c r="E44" s="66">
        <v>11</v>
      </c>
      <c r="F44" s="95">
        <f t="shared" si="1"/>
        <v>2.4000000000000004</v>
      </c>
      <c r="G44" s="167">
        <v>71.3</v>
      </c>
      <c r="H44" s="66">
        <v>61.6</v>
      </c>
      <c r="I44" s="212">
        <f t="shared" si="2"/>
        <v>9.699999999999996</v>
      </c>
      <c r="J44" s="72">
        <f t="shared" si="3"/>
        <v>53.208955223880594</v>
      </c>
      <c r="K44" s="73">
        <f t="shared" si="4"/>
        <v>56.00000000000001</v>
      </c>
      <c r="L44" s="95">
        <f t="shared" si="7"/>
        <v>-2.7910447761194135</v>
      </c>
    </row>
    <row r="45" spans="1:12" s="289" customFormat="1" ht="15.75" customHeight="1" hidden="1">
      <c r="A45" s="68" t="s">
        <v>102</v>
      </c>
      <c r="B45" s="269"/>
      <c r="C45" s="94"/>
      <c r="D45" s="66" t="e">
        <f t="shared" si="8"/>
        <v>#DIV/0!</v>
      </c>
      <c r="E45" s="66"/>
      <c r="F45" s="95">
        <f t="shared" si="1"/>
        <v>0</v>
      </c>
      <c r="G45" s="167"/>
      <c r="H45" s="66"/>
      <c r="I45" s="212"/>
      <c r="J45" s="72">
        <f t="shared" si="3"/>
      </c>
      <c r="K45" s="73">
        <f t="shared" si="4"/>
      </c>
      <c r="L45" s="67" t="e">
        <f>J45-K45</f>
        <v>#VALUE!</v>
      </c>
    </row>
    <row r="46" spans="1:12" s="44" customFormat="1" ht="15.75">
      <c r="A46" s="64" t="s">
        <v>98</v>
      </c>
      <c r="B46" s="302">
        <v>22.804</v>
      </c>
      <c r="C46" s="175">
        <f>SUM(C47:C53)</f>
        <v>13.652</v>
      </c>
      <c r="D46" s="39">
        <f t="shared" si="8"/>
        <v>59.86669005437643</v>
      </c>
      <c r="E46" s="99">
        <v>10.600000000000001</v>
      </c>
      <c r="F46" s="67">
        <f t="shared" si="1"/>
        <v>3.051999999999998</v>
      </c>
      <c r="G46" s="170">
        <f>SUM(G47:G53)</f>
        <v>57.751000000000005</v>
      </c>
      <c r="H46" s="99">
        <v>45.63999999999999</v>
      </c>
      <c r="I46" s="110">
        <f>G46-H46</f>
        <v>12.111000000000011</v>
      </c>
      <c r="J46" s="42">
        <f t="shared" si="3"/>
        <v>42.302226779958986</v>
      </c>
      <c r="K46" s="39">
        <f t="shared" si="4"/>
        <v>43.05660377358489</v>
      </c>
      <c r="L46" s="100">
        <f t="shared" si="7"/>
        <v>-0.7543769936259039</v>
      </c>
    </row>
    <row r="47" spans="1:14" s="289" customFormat="1" ht="15">
      <c r="A47" s="68" t="s">
        <v>64</v>
      </c>
      <c r="B47" s="269">
        <v>20.193</v>
      </c>
      <c r="C47" s="94">
        <v>12.1</v>
      </c>
      <c r="D47" s="66">
        <f t="shared" si="8"/>
        <v>59.921755063635906</v>
      </c>
      <c r="E47" s="66">
        <v>9.3</v>
      </c>
      <c r="F47" s="95">
        <f t="shared" si="1"/>
        <v>2.799999999999999</v>
      </c>
      <c r="G47" s="167">
        <v>52.6</v>
      </c>
      <c r="H47" s="66">
        <v>40.9</v>
      </c>
      <c r="I47" s="212">
        <f t="shared" si="2"/>
        <v>11.700000000000003</v>
      </c>
      <c r="J47" s="72">
        <f t="shared" si="3"/>
        <v>43.47107438016529</v>
      </c>
      <c r="K47" s="73">
        <f t="shared" si="4"/>
        <v>43.97849462365591</v>
      </c>
      <c r="L47" s="101">
        <f t="shared" si="7"/>
        <v>-0.5074202434906212</v>
      </c>
      <c r="N47" s="289">
        <f>M47*C47/10</f>
        <v>0</v>
      </c>
    </row>
    <row r="48" spans="1:12" s="289" customFormat="1" ht="15" customHeight="1" hidden="1">
      <c r="A48" s="68" t="s">
        <v>65</v>
      </c>
      <c r="B48" s="269"/>
      <c r="C48" s="94"/>
      <c r="D48" s="66"/>
      <c r="E48" s="66"/>
      <c r="F48" s="95"/>
      <c r="G48" s="167"/>
      <c r="H48" s="66">
        <v>0.01</v>
      </c>
      <c r="I48" s="212"/>
      <c r="J48" s="72">
        <f t="shared" si="3"/>
      </c>
      <c r="K48" s="73">
        <f t="shared" si="4"/>
      </c>
      <c r="L48" s="101"/>
    </row>
    <row r="49" spans="1:12" s="289" customFormat="1" ht="15" customHeight="1" hidden="1">
      <c r="A49" s="68" t="s">
        <v>66</v>
      </c>
      <c r="B49" s="269"/>
      <c r="C49" s="94"/>
      <c r="D49" s="66"/>
      <c r="E49" s="66"/>
      <c r="F49" s="95"/>
      <c r="G49" s="167"/>
      <c r="H49" s="66">
        <v>0.01</v>
      </c>
      <c r="I49" s="212"/>
      <c r="J49" s="72">
        <f t="shared" si="3"/>
      </c>
      <c r="K49" s="73">
        <f t="shared" si="4"/>
      </c>
      <c r="L49" s="101"/>
    </row>
    <row r="50" spans="1:12" s="289" customFormat="1" ht="15" customHeight="1" hidden="1">
      <c r="A50" s="68" t="s">
        <v>29</v>
      </c>
      <c r="B50" s="269"/>
      <c r="C50" s="94"/>
      <c r="D50" s="66"/>
      <c r="E50" s="66"/>
      <c r="F50" s="95"/>
      <c r="G50" s="167"/>
      <c r="H50" s="66">
        <v>0.01</v>
      </c>
      <c r="I50" s="212"/>
      <c r="J50" s="72">
        <f t="shared" si="3"/>
      </c>
      <c r="K50" s="73">
        <f t="shared" si="4"/>
      </c>
      <c r="L50" s="101"/>
    </row>
    <row r="51" spans="1:12" s="289" customFormat="1" ht="15" customHeight="1" hidden="1">
      <c r="A51" s="68" t="s">
        <v>68</v>
      </c>
      <c r="B51" s="269"/>
      <c r="C51" s="94"/>
      <c r="D51" s="66"/>
      <c r="E51" s="66"/>
      <c r="F51" s="95"/>
      <c r="G51" s="167"/>
      <c r="H51" s="66">
        <v>0.01</v>
      </c>
      <c r="I51" s="212"/>
      <c r="J51" s="72">
        <f t="shared" si="3"/>
      </c>
      <c r="K51" s="73">
        <f t="shared" si="4"/>
      </c>
      <c r="L51" s="101"/>
    </row>
    <row r="52" spans="1:12" s="289" customFormat="1" ht="15">
      <c r="A52" s="68" t="s">
        <v>69</v>
      </c>
      <c r="B52" s="269">
        <v>2.611</v>
      </c>
      <c r="C52" s="94">
        <v>1.552</v>
      </c>
      <c r="D52" s="66">
        <f aca="true" t="shared" si="9" ref="D52:D83">C52/B52*100</f>
        <v>59.4408272692455</v>
      </c>
      <c r="E52" s="66">
        <v>1.3</v>
      </c>
      <c r="F52" s="95">
        <f t="shared" si="1"/>
        <v>0.252</v>
      </c>
      <c r="G52" s="167">
        <v>5.151</v>
      </c>
      <c r="H52" s="66">
        <v>4.7</v>
      </c>
      <c r="I52" s="212">
        <f>G52-H52</f>
        <v>0.4509999999999996</v>
      </c>
      <c r="J52" s="72">
        <f t="shared" si="3"/>
        <v>33.18943298969072</v>
      </c>
      <c r="K52" s="73">
        <f t="shared" si="4"/>
        <v>36.15384615384615</v>
      </c>
      <c r="L52" s="101">
        <f t="shared" si="7"/>
        <v>-2.964413164155431</v>
      </c>
    </row>
    <row r="53" spans="1:12" s="289" customFormat="1" ht="15" customHeight="1" hidden="1">
      <c r="A53" s="68" t="s">
        <v>95</v>
      </c>
      <c r="B53" s="269"/>
      <c r="C53" s="94"/>
      <c r="D53" s="66" t="e">
        <f t="shared" si="9"/>
        <v>#DIV/0!</v>
      </c>
      <c r="E53" s="66"/>
      <c r="F53" s="95">
        <f t="shared" si="1"/>
        <v>0</v>
      </c>
      <c r="G53" s="167"/>
      <c r="H53" s="66"/>
      <c r="I53" s="212">
        <f>G53-H53</f>
        <v>0</v>
      </c>
      <c r="J53" s="72">
        <f t="shared" si="3"/>
      </c>
      <c r="K53" s="73">
        <f t="shared" si="4"/>
      </c>
      <c r="L53" s="101" t="e">
        <f>J53-K53</f>
        <v>#VALUE!</v>
      </c>
    </row>
    <row r="54" spans="1:12" s="44" customFormat="1" ht="15.75" customHeight="1" hidden="1">
      <c r="A54" s="107" t="s">
        <v>34</v>
      </c>
      <c r="B54" s="302"/>
      <c r="C54" s="42">
        <f>SUM(C55:C68)</f>
        <v>0</v>
      </c>
      <c r="D54" s="65" t="e">
        <f t="shared" si="9"/>
        <v>#DIV/0!</v>
      </c>
      <c r="E54" s="39"/>
      <c r="F54" s="67">
        <f t="shared" si="1"/>
        <v>0</v>
      </c>
      <c r="G54" s="171">
        <f>SUM(G55:G68)</f>
        <v>0</v>
      </c>
      <c r="H54" s="39"/>
      <c r="I54" s="112">
        <f>SUM(I55:I68)</f>
        <v>0</v>
      </c>
      <c r="J54" s="42">
        <f t="shared" si="3"/>
      </c>
      <c r="K54" s="39">
        <f t="shared" si="4"/>
      </c>
      <c r="L54" s="131" t="e">
        <f t="shared" si="7"/>
        <v>#VALUE!</v>
      </c>
    </row>
    <row r="55" spans="1:12" s="289" customFormat="1" ht="15" customHeight="1" hidden="1">
      <c r="A55" s="108" t="s">
        <v>70</v>
      </c>
      <c r="B55" s="269"/>
      <c r="C55" s="72"/>
      <c r="D55" s="66" t="e">
        <f t="shared" si="9"/>
        <v>#DIV/0!</v>
      </c>
      <c r="E55" s="73"/>
      <c r="F55" s="95">
        <f t="shared" si="1"/>
        <v>0</v>
      </c>
      <c r="G55" s="168"/>
      <c r="H55" s="73"/>
      <c r="I55" s="269">
        <f t="shared" si="2"/>
        <v>0</v>
      </c>
      <c r="J55" s="72">
        <f t="shared" si="3"/>
      </c>
      <c r="K55" s="73">
        <f t="shared" si="4"/>
      </c>
      <c r="L55" s="127" t="e">
        <f t="shared" si="7"/>
        <v>#VALUE!</v>
      </c>
    </row>
    <row r="56" spans="1:12" s="289" customFormat="1" ht="15" customHeight="1" hidden="1">
      <c r="A56" s="108" t="s">
        <v>71</v>
      </c>
      <c r="B56" s="269"/>
      <c r="C56" s="72"/>
      <c r="D56" s="66" t="e">
        <f t="shared" si="9"/>
        <v>#DIV/0!</v>
      </c>
      <c r="E56" s="73"/>
      <c r="F56" s="95">
        <f t="shared" si="1"/>
        <v>0</v>
      </c>
      <c r="G56" s="168"/>
      <c r="H56" s="73"/>
      <c r="I56" s="269">
        <f t="shared" si="2"/>
        <v>0</v>
      </c>
      <c r="J56" s="72">
        <f t="shared" si="3"/>
      </c>
      <c r="K56" s="73">
        <f t="shared" si="4"/>
      </c>
      <c r="L56" s="127" t="e">
        <f t="shared" si="7"/>
        <v>#VALUE!</v>
      </c>
    </row>
    <row r="57" spans="1:12" s="289" customFormat="1" ht="15" customHeight="1" hidden="1">
      <c r="A57" s="108" t="s">
        <v>72</v>
      </c>
      <c r="B57" s="269"/>
      <c r="C57" s="72"/>
      <c r="D57" s="66" t="e">
        <f t="shared" si="9"/>
        <v>#DIV/0!</v>
      </c>
      <c r="E57" s="73"/>
      <c r="F57" s="95">
        <f t="shared" si="1"/>
        <v>0</v>
      </c>
      <c r="G57" s="168"/>
      <c r="H57" s="73"/>
      <c r="I57" s="269">
        <f t="shared" si="2"/>
        <v>0</v>
      </c>
      <c r="J57" s="72">
        <f t="shared" si="3"/>
      </c>
      <c r="K57" s="73">
        <f t="shared" si="4"/>
      </c>
      <c r="L57" s="127" t="e">
        <f t="shared" si="7"/>
        <v>#VALUE!</v>
      </c>
    </row>
    <row r="58" spans="1:12" s="289" customFormat="1" ht="15" customHeight="1" hidden="1">
      <c r="A58" s="108" t="s">
        <v>73</v>
      </c>
      <c r="B58" s="269"/>
      <c r="C58" s="72"/>
      <c r="D58" s="66" t="e">
        <f t="shared" si="9"/>
        <v>#DIV/0!</v>
      </c>
      <c r="E58" s="73"/>
      <c r="F58" s="95">
        <f t="shared" si="1"/>
        <v>0</v>
      </c>
      <c r="G58" s="168"/>
      <c r="H58" s="73"/>
      <c r="I58" s="269">
        <f t="shared" si="2"/>
        <v>0</v>
      </c>
      <c r="J58" s="72">
        <f t="shared" si="3"/>
      </c>
      <c r="K58" s="73">
        <f t="shared" si="4"/>
      </c>
      <c r="L58" s="127" t="e">
        <f t="shared" si="7"/>
        <v>#VALUE!</v>
      </c>
    </row>
    <row r="59" spans="1:12" s="289" customFormat="1" ht="15" customHeight="1" hidden="1">
      <c r="A59" s="108" t="s">
        <v>74</v>
      </c>
      <c r="B59" s="269"/>
      <c r="C59" s="72"/>
      <c r="D59" s="66" t="e">
        <f t="shared" si="9"/>
        <v>#DIV/0!</v>
      </c>
      <c r="E59" s="73"/>
      <c r="F59" s="95">
        <f t="shared" si="1"/>
        <v>0</v>
      </c>
      <c r="G59" s="168"/>
      <c r="H59" s="73"/>
      <c r="I59" s="269">
        <f t="shared" si="2"/>
        <v>0</v>
      </c>
      <c r="J59" s="72">
        <f t="shared" si="3"/>
      </c>
      <c r="K59" s="73">
        <f t="shared" si="4"/>
      </c>
      <c r="L59" s="127" t="e">
        <f t="shared" si="7"/>
        <v>#VALUE!</v>
      </c>
    </row>
    <row r="60" spans="1:12" s="289" customFormat="1" ht="15" customHeight="1" hidden="1">
      <c r="A60" s="108" t="s">
        <v>35</v>
      </c>
      <c r="B60" s="269"/>
      <c r="C60" s="72"/>
      <c r="D60" s="66" t="e">
        <f t="shared" si="9"/>
        <v>#DIV/0!</v>
      </c>
      <c r="E60" s="73"/>
      <c r="F60" s="95">
        <f t="shared" si="1"/>
        <v>0</v>
      </c>
      <c r="G60" s="168"/>
      <c r="H60" s="73"/>
      <c r="I60" s="269">
        <f t="shared" si="2"/>
        <v>0</v>
      </c>
      <c r="J60" s="72">
        <f t="shared" si="3"/>
      </c>
      <c r="K60" s="73">
        <f t="shared" si="4"/>
      </c>
      <c r="L60" s="127" t="e">
        <f t="shared" si="7"/>
        <v>#VALUE!</v>
      </c>
    </row>
    <row r="61" spans="1:12" s="289" customFormat="1" ht="15" customHeight="1" hidden="1">
      <c r="A61" s="108" t="s">
        <v>94</v>
      </c>
      <c r="B61" s="269"/>
      <c r="C61" s="72"/>
      <c r="D61" s="66" t="e">
        <f t="shared" si="9"/>
        <v>#DIV/0!</v>
      </c>
      <c r="E61" s="73"/>
      <c r="F61" s="95">
        <f>C61-E61</f>
        <v>0</v>
      </c>
      <c r="G61" s="168"/>
      <c r="H61" s="73"/>
      <c r="I61" s="269">
        <f>G61-H61</f>
        <v>0</v>
      </c>
      <c r="J61" s="72">
        <f t="shared" si="3"/>
      </c>
      <c r="K61" s="73">
        <f t="shared" si="4"/>
      </c>
      <c r="L61" s="127" t="e">
        <f>J61-K61</f>
        <v>#VALUE!</v>
      </c>
    </row>
    <row r="62" spans="1:12" s="289" customFormat="1" ht="15" customHeight="1" hidden="1">
      <c r="A62" s="108" t="s">
        <v>36</v>
      </c>
      <c r="B62" s="269"/>
      <c r="C62" s="72"/>
      <c r="D62" s="66" t="e">
        <f t="shared" si="9"/>
        <v>#DIV/0!</v>
      </c>
      <c r="E62" s="73"/>
      <c r="F62" s="95">
        <f t="shared" si="1"/>
        <v>0</v>
      </c>
      <c r="G62" s="168"/>
      <c r="H62" s="73"/>
      <c r="I62" s="269">
        <f t="shared" si="2"/>
        <v>0</v>
      </c>
      <c r="J62" s="72">
        <f t="shared" si="3"/>
      </c>
      <c r="K62" s="73">
        <f t="shared" si="4"/>
      </c>
      <c r="L62" s="127" t="e">
        <f t="shared" si="7"/>
        <v>#VALUE!</v>
      </c>
    </row>
    <row r="63" spans="1:12" s="289" customFormat="1" ht="15" customHeight="1" hidden="1">
      <c r="A63" s="108" t="s">
        <v>75</v>
      </c>
      <c r="B63" s="269"/>
      <c r="C63" s="72"/>
      <c r="D63" s="66" t="e">
        <f t="shared" si="9"/>
        <v>#DIV/0!</v>
      </c>
      <c r="E63" s="73"/>
      <c r="F63" s="95">
        <f t="shared" si="1"/>
        <v>0</v>
      </c>
      <c r="G63" s="168"/>
      <c r="H63" s="73"/>
      <c r="I63" s="269">
        <f t="shared" si="2"/>
        <v>0</v>
      </c>
      <c r="J63" s="72">
        <f t="shared" si="3"/>
      </c>
      <c r="K63" s="73">
        <f t="shared" si="4"/>
      </c>
      <c r="L63" s="127" t="e">
        <f t="shared" si="7"/>
        <v>#VALUE!</v>
      </c>
    </row>
    <row r="64" spans="1:12" s="289" customFormat="1" ht="15" customHeight="1" hidden="1">
      <c r="A64" s="108" t="s">
        <v>37</v>
      </c>
      <c r="B64" s="269"/>
      <c r="C64" s="72"/>
      <c r="D64" s="66" t="e">
        <f t="shared" si="9"/>
        <v>#DIV/0!</v>
      </c>
      <c r="E64" s="73"/>
      <c r="F64" s="95">
        <f t="shared" si="1"/>
        <v>0</v>
      </c>
      <c r="G64" s="168"/>
      <c r="H64" s="73"/>
      <c r="I64" s="269">
        <f t="shared" si="2"/>
        <v>0</v>
      </c>
      <c r="J64" s="72">
        <f t="shared" si="3"/>
      </c>
      <c r="K64" s="73">
        <f t="shared" si="4"/>
      </c>
      <c r="L64" s="127" t="e">
        <f t="shared" si="7"/>
        <v>#VALUE!</v>
      </c>
    </row>
    <row r="65" spans="1:12" s="289" customFormat="1" ht="15" customHeight="1" hidden="1">
      <c r="A65" s="108" t="s">
        <v>38</v>
      </c>
      <c r="B65" s="269"/>
      <c r="C65" s="72"/>
      <c r="D65" s="66" t="e">
        <f t="shared" si="9"/>
        <v>#DIV/0!</v>
      </c>
      <c r="E65" s="73"/>
      <c r="F65" s="95">
        <f t="shared" si="1"/>
        <v>0</v>
      </c>
      <c r="G65" s="168"/>
      <c r="H65" s="73"/>
      <c r="I65" s="269">
        <f t="shared" si="2"/>
        <v>0</v>
      </c>
      <c r="J65" s="72">
        <f t="shared" si="3"/>
      </c>
      <c r="K65" s="73">
        <f t="shared" si="4"/>
      </c>
      <c r="L65" s="127" t="e">
        <f t="shared" si="7"/>
        <v>#VALUE!</v>
      </c>
    </row>
    <row r="66" spans="1:12" s="289" customFormat="1" ht="15" customHeight="1" hidden="1">
      <c r="A66" s="68" t="s">
        <v>39</v>
      </c>
      <c r="B66" s="269"/>
      <c r="C66" s="72"/>
      <c r="D66" s="66" t="e">
        <f t="shared" si="9"/>
        <v>#DIV/0!</v>
      </c>
      <c r="E66" s="73"/>
      <c r="F66" s="95">
        <f t="shared" si="1"/>
        <v>0</v>
      </c>
      <c r="G66" s="168"/>
      <c r="H66" s="73"/>
      <c r="I66" s="269">
        <f t="shared" si="2"/>
        <v>0</v>
      </c>
      <c r="J66" s="72">
        <f t="shared" si="3"/>
      </c>
      <c r="K66" s="73">
        <f t="shared" si="4"/>
      </c>
      <c r="L66" s="127" t="e">
        <f t="shared" si="7"/>
        <v>#VALUE!</v>
      </c>
    </row>
    <row r="67" spans="1:12" s="289" customFormat="1" ht="15" customHeight="1" hidden="1">
      <c r="A67" s="68" t="s">
        <v>40</v>
      </c>
      <c r="B67" s="269"/>
      <c r="C67" s="94"/>
      <c r="D67" s="66" t="e">
        <f t="shared" si="9"/>
        <v>#DIV/0!</v>
      </c>
      <c r="E67" s="66"/>
      <c r="F67" s="95">
        <f t="shared" si="1"/>
        <v>0</v>
      </c>
      <c r="G67" s="167"/>
      <c r="H67" s="66"/>
      <c r="I67" s="269">
        <f t="shared" si="2"/>
        <v>0</v>
      </c>
      <c r="J67" s="72">
        <f t="shared" si="3"/>
      </c>
      <c r="K67" s="73">
        <f t="shared" si="4"/>
      </c>
      <c r="L67" s="127" t="e">
        <f t="shared" si="7"/>
        <v>#VALUE!</v>
      </c>
    </row>
    <row r="68" spans="1:12" s="289" customFormat="1" ht="15" customHeight="1" hidden="1">
      <c r="A68" s="108" t="s">
        <v>41</v>
      </c>
      <c r="B68" s="269"/>
      <c r="C68" s="72"/>
      <c r="D68" s="66" t="e">
        <f t="shared" si="9"/>
        <v>#DIV/0!</v>
      </c>
      <c r="E68" s="73"/>
      <c r="F68" s="95">
        <f t="shared" si="1"/>
        <v>0</v>
      </c>
      <c r="G68" s="168"/>
      <c r="H68" s="73"/>
      <c r="I68" s="269">
        <f t="shared" si="2"/>
        <v>0</v>
      </c>
      <c r="J68" s="72">
        <f t="shared" si="3"/>
      </c>
      <c r="K68" s="73">
        <f t="shared" si="4"/>
      </c>
      <c r="L68" s="127" t="e">
        <f t="shared" si="7"/>
        <v>#VALUE!</v>
      </c>
    </row>
    <row r="69" spans="1:12" s="44" customFormat="1" ht="15.75" customHeight="1" hidden="1">
      <c r="A69" s="107" t="s">
        <v>76</v>
      </c>
      <c r="B69" s="302"/>
      <c r="C69" s="42">
        <f>SUM(C70:C75)-C73-C74</f>
        <v>0</v>
      </c>
      <c r="D69" s="65" t="e">
        <f t="shared" si="9"/>
        <v>#DIV/0!</v>
      </c>
      <c r="E69" s="39"/>
      <c r="F69" s="67">
        <f t="shared" si="1"/>
        <v>0</v>
      </c>
      <c r="G69" s="171">
        <f>SUM(G70:G75)-G73-G74</f>
        <v>0</v>
      </c>
      <c r="H69" s="39"/>
      <c r="I69" s="112">
        <f t="shared" si="2"/>
        <v>0</v>
      </c>
      <c r="J69" s="42">
        <f t="shared" si="3"/>
      </c>
      <c r="K69" s="39">
        <f t="shared" si="4"/>
      </c>
      <c r="L69" s="131" t="e">
        <f t="shared" si="7"/>
        <v>#VALUE!</v>
      </c>
    </row>
    <row r="70" spans="1:12" s="289" customFormat="1" ht="15.75" customHeight="1" hidden="1">
      <c r="A70" s="108" t="s">
        <v>77</v>
      </c>
      <c r="B70" s="269"/>
      <c r="C70" s="72"/>
      <c r="D70" s="66" t="e">
        <f t="shared" si="9"/>
        <v>#DIV/0!</v>
      </c>
      <c r="E70" s="73"/>
      <c r="F70" s="67">
        <f t="shared" si="1"/>
        <v>0</v>
      </c>
      <c r="G70" s="168"/>
      <c r="H70" s="73"/>
      <c r="I70" s="269">
        <f t="shared" si="2"/>
        <v>0</v>
      </c>
      <c r="J70" s="72">
        <f t="shared" si="3"/>
      </c>
      <c r="K70" s="73">
        <f t="shared" si="4"/>
      </c>
      <c r="L70" s="127" t="e">
        <f t="shared" si="7"/>
        <v>#VALUE!</v>
      </c>
    </row>
    <row r="71" spans="1:12" s="289" customFormat="1" ht="15.75" customHeight="1" hidden="1">
      <c r="A71" s="108" t="s">
        <v>42</v>
      </c>
      <c r="B71" s="269"/>
      <c r="C71" s="72"/>
      <c r="D71" s="66" t="e">
        <f t="shared" si="9"/>
        <v>#DIV/0!</v>
      </c>
      <c r="E71" s="73"/>
      <c r="F71" s="67">
        <f t="shared" si="1"/>
        <v>0</v>
      </c>
      <c r="G71" s="168"/>
      <c r="H71" s="73"/>
      <c r="I71" s="269">
        <f aca="true" t="shared" si="10" ref="I71:I103">G71-H71</f>
        <v>0</v>
      </c>
      <c r="J71" s="72">
        <f aca="true" t="shared" si="11" ref="J71:J102">IF(C71&gt;0,G71/C71*10,"")</f>
      </c>
      <c r="K71" s="73">
        <f aca="true" t="shared" si="12" ref="K71:K102">IF(E71&gt;0,H71/E71*10,"")</f>
      </c>
      <c r="L71" s="127" t="e">
        <f t="shared" si="7"/>
        <v>#VALUE!</v>
      </c>
    </row>
    <row r="72" spans="1:12" s="289" customFormat="1" ht="15.75" customHeight="1" hidden="1">
      <c r="A72" s="108" t="s">
        <v>43</v>
      </c>
      <c r="B72" s="269"/>
      <c r="C72" s="72"/>
      <c r="D72" s="66" t="e">
        <f t="shared" si="9"/>
        <v>#DIV/0!</v>
      </c>
      <c r="E72" s="73"/>
      <c r="F72" s="67">
        <f aca="true" t="shared" si="13" ref="F72:F103">C72-E72</f>
        <v>0</v>
      </c>
      <c r="G72" s="168"/>
      <c r="H72" s="73"/>
      <c r="I72" s="269">
        <f t="shared" si="10"/>
        <v>0</v>
      </c>
      <c r="J72" s="72">
        <f t="shared" si="11"/>
      </c>
      <c r="K72" s="73">
        <f t="shared" si="12"/>
      </c>
      <c r="L72" s="127" t="e">
        <f t="shared" si="7"/>
        <v>#VALUE!</v>
      </c>
    </row>
    <row r="73" spans="1:12" s="289" customFormat="1" ht="15.75" customHeight="1" hidden="1">
      <c r="A73" s="108" t="s">
        <v>78</v>
      </c>
      <c r="B73" s="269"/>
      <c r="C73" s="72"/>
      <c r="D73" s="66" t="e">
        <f t="shared" si="9"/>
        <v>#DIV/0!</v>
      </c>
      <c r="E73" s="73"/>
      <c r="F73" s="67">
        <f t="shared" si="13"/>
        <v>0</v>
      </c>
      <c r="G73" s="168"/>
      <c r="H73" s="73"/>
      <c r="I73" s="269">
        <f t="shared" si="10"/>
        <v>0</v>
      </c>
      <c r="J73" s="72">
        <f t="shared" si="11"/>
      </c>
      <c r="K73" s="73">
        <f t="shared" si="12"/>
      </c>
      <c r="L73" s="127" t="e">
        <f t="shared" si="7"/>
        <v>#VALUE!</v>
      </c>
    </row>
    <row r="74" spans="1:12" s="289" customFormat="1" ht="15.75" customHeight="1" hidden="1">
      <c r="A74" s="108" t="s">
        <v>79</v>
      </c>
      <c r="B74" s="269"/>
      <c r="C74" s="72"/>
      <c r="D74" s="66" t="e">
        <f t="shared" si="9"/>
        <v>#DIV/0!</v>
      </c>
      <c r="E74" s="73"/>
      <c r="F74" s="67">
        <f t="shared" si="13"/>
        <v>0</v>
      </c>
      <c r="G74" s="168"/>
      <c r="H74" s="73"/>
      <c r="I74" s="269">
        <f t="shared" si="10"/>
        <v>0</v>
      </c>
      <c r="J74" s="72">
        <f t="shared" si="11"/>
      </c>
      <c r="K74" s="73">
        <f t="shared" si="12"/>
      </c>
      <c r="L74" s="127" t="e">
        <f t="shared" si="7"/>
        <v>#VALUE!</v>
      </c>
    </row>
    <row r="75" spans="1:12" s="289" customFormat="1" ht="15" customHeight="1" hidden="1">
      <c r="A75" s="108" t="s">
        <v>44</v>
      </c>
      <c r="B75" s="269"/>
      <c r="C75" s="72"/>
      <c r="D75" s="66" t="e">
        <f t="shared" si="9"/>
        <v>#DIV/0!</v>
      </c>
      <c r="E75" s="73"/>
      <c r="F75" s="95">
        <f t="shared" si="13"/>
        <v>0</v>
      </c>
      <c r="G75" s="168"/>
      <c r="H75" s="73"/>
      <c r="I75" s="269">
        <f t="shared" si="10"/>
        <v>0</v>
      </c>
      <c r="J75" s="72">
        <f t="shared" si="11"/>
      </c>
      <c r="K75" s="73">
        <f t="shared" si="12"/>
      </c>
      <c r="L75" s="127" t="e">
        <f t="shared" si="7"/>
        <v>#VALUE!</v>
      </c>
    </row>
    <row r="76" spans="1:12" s="44" customFormat="1" ht="15.75" hidden="1">
      <c r="A76" s="107" t="s">
        <v>45</v>
      </c>
      <c r="B76" s="302"/>
      <c r="C76" s="42">
        <f>SUM(C77:C92)-C83-C84-C92</f>
        <v>0</v>
      </c>
      <c r="D76" s="65" t="e">
        <f t="shared" si="9"/>
        <v>#DIV/0!</v>
      </c>
      <c r="E76" s="39"/>
      <c r="F76" s="67">
        <f t="shared" si="13"/>
        <v>0</v>
      </c>
      <c r="G76" s="171">
        <f>SUM(G77:G92)-G83-G84-G92</f>
        <v>0</v>
      </c>
      <c r="H76" s="39"/>
      <c r="I76" s="112">
        <f t="shared" si="10"/>
        <v>0</v>
      </c>
      <c r="J76" s="42">
        <f t="shared" si="11"/>
      </c>
      <c r="K76" s="39">
        <f t="shared" si="12"/>
      </c>
      <c r="L76" s="131" t="e">
        <f t="shared" si="7"/>
        <v>#VALUE!</v>
      </c>
    </row>
    <row r="77" spans="1:12" s="289" customFormat="1" ht="15.75" hidden="1">
      <c r="A77" s="108" t="s">
        <v>80</v>
      </c>
      <c r="B77" s="269"/>
      <c r="C77" s="72"/>
      <c r="D77" s="66" t="e">
        <f t="shared" si="9"/>
        <v>#DIV/0!</v>
      </c>
      <c r="E77" s="73"/>
      <c r="F77" s="67">
        <f t="shared" si="13"/>
        <v>0</v>
      </c>
      <c r="G77" s="168"/>
      <c r="H77" s="73"/>
      <c r="I77" s="269">
        <f t="shared" si="10"/>
        <v>0</v>
      </c>
      <c r="J77" s="72">
        <f t="shared" si="11"/>
      </c>
      <c r="K77" s="73">
        <f t="shared" si="12"/>
      </c>
      <c r="L77" s="127" t="e">
        <f t="shared" si="7"/>
        <v>#VALUE!</v>
      </c>
    </row>
    <row r="78" spans="1:12" s="289" customFormat="1" ht="15.75" hidden="1">
      <c r="A78" s="108" t="s">
        <v>81</v>
      </c>
      <c r="B78" s="269"/>
      <c r="C78" s="72"/>
      <c r="D78" s="66" t="e">
        <f t="shared" si="9"/>
        <v>#DIV/0!</v>
      </c>
      <c r="E78" s="73"/>
      <c r="F78" s="67">
        <f t="shared" si="13"/>
        <v>0</v>
      </c>
      <c r="G78" s="168"/>
      <c r="H78" s="73"/>
      <c r="I78" s="269">
        <f t="shared" si="10"/>
        <v>0</v>
      </c>
      <c r="J78" s="72">
        <f t="shared" si="11"/>
      </c>
      <c r="K78" s="73">
        <f t="shared" si="12"/>
      </c>
      <c r="L78" s="127" t="e">
        <f t="shared" si="7"/>
        <v>#VALUE!</v>
      </c>
    </row>
    <row r="79" spans="1:12" s="289" customFormat="1" ht="15.75" hidden="1">
      <c r="A79" s="108" t="s">
        <v>82</v>
      </c>
      <c r="B79" s="269"/>
      <c r="C79" s="72"/>
      <c r="D79" s="66" t="e">
        <f t="shared" si="9"/>
        <v>#DIV/0!</v>
      </c>
      <c r="E79" s="73"/>
      <c r="F79" s="67">
        <f t="shared" si="13"/>
        <v>0</v>
      </c>
      <c r="G79" s="168"/>
      <c r="H79" s="73"/>
      <c r="I79" s="269">
        <f t="shared" si="10"/>
        <v>0</v>
      </c>
      <c r="J79" s="72">
        <f t="shared" si="11"/>
      </c>
      <c r="K79" s="73">
        <f t="shared" si="12"/>
      </c>
      <c r="L79" s="127" t="e">
        <f t="shared" si="7"/>
        <v>#VALUE!</v>
      </c>
    </row>
    <row r="80" spans="1:12" s="289" customFormat="1" ht="15.75" hidden="1">
      <c r="A80" s="108" t="s">
        <v>83</v>
      </c>
      <c r="B80" s="269"/>
      <c r="C80" s="72"/>
      <c r="D80" s="66" t="e">
        <f t="shared" si="9"/>
        <v>#DIV/0!</v>
      </c>
      <c r="E80" s="73"/>
      <c r="F80" s="67">
        <f t="shared" si="13"/>
        <v>0</v>
      </c>
      <c r="G80" s="168"/>
      <c r="H80" s="73"/>
      <c r="I80" s="269">
        <f t="shared" si="10"/>
        <v>0</v>
      </c>
      <c r="J80" s="72">
        <f t="shared" si="11"/>
      </c>
      <c r="K80" s="73">
        <f t="shared" si="12"/>
      </c>
      <c r="L80" s="127" t="e">
        <f t="shared" si="7"/>
        <v>#VALUE!</v>
      </c>
    </row>
    <row r="81" spans="1:12" s="289" customFormat="1" ht="15" hidden="1">
      <c r="A81" s="108" t="s">
        <v>46</v>
      </c>
      <c r="B81" s="269"/>
      <c r="C81" s="72"/>
      <c r="D81" s="66" t="e">
        <f t="shared" si="9"/>
        <v>#DIV/0!</v>
      </c>
      <c r="E81" s="73"/>
      <c r="F81" s="95">
        <f t="shared" si="13"/>
        <v>0</v>
      </c>
      <c r="G81" s="168"/>
      <c r="H81" s="73"/>
      <c r="I81" s="269">
        <f t="shared" si="10"/>
        <v>0</v>
      </c>
      <c r="J81" s="72">
        <f t="shared" si="11"/>
      </c>
      <c r="K81" s="73">
        <f t="shared" si="12"/>
      </c>
      <c r="L81" s="127" t="e">
        <f t="shared" si="7"/>
        <v>#VALUE!</v>
      </c>
    </row>
    <row r="82" spans="1:12" s="289" customFormat="1" ht="15" hidden="1">
      <c r="A82" s="108" t="s">
        <v>47</v>
      </c>
      <c r="B82" s="269"/>
      <c r="C82" s="72"/>
      <c r="D82" s="66" t="e">
        <f t="shared" si="9"/>
        <v>#DIV/0!</v>
      </c>
      <c r="E82" s="73"/>
      <c r="F82" s="95">
        <f t="shared" si="13"/>
        <v>0</v>
      </c>
      <c r="G82" s="168"/>
      <c r="H82" s="73"/>
      <c r="I82" s="269">
        <f t="shared" si="10"/>
        <v>0</v>
      </c>
      <c r="J82" s="72">
        <f t="shared" si="11"/>
      </c>
      <c r="K82" s="73">
        <f t="shared" si="12"/>
      </c>
      <c r="L82" s="127" t="e">
        <f t="shared" si="7"/>
        <v>#VALUE!</v>
      </c>
    </row>
    <row r="83" spans="1:12" s="289" customFormat="1" ht="15" hidden="1">
      <c r="A83" s="108" t="s">
        <v>84</v>
      </c>
      <c r="B83" s="269"/>
      <c r="C83" s="72"/>
      <c r="D83" s="66" t="e">
        <f t="shared" si="9"/>
        <v>#DIV/0!</v>
      </c>
      <c r="E83" s="73"/>
      <c r="F83" s="95">
        <f t="shared" si="13"/>
        <v>0</v>
      </c>
      <c r="G83" s="168"/>
      <c r="H83" s="73"/>
      <c r="I83" s="269">
        <f t="shared" si="10"/>
        <v>0</v>
      </c>
      <c r="J83" s="72">
        <f t="shared" si="11"/>
      </c>
      <c r="K83" s="73">
        <f t="shared" si="12"/>
      </c>
      <c r="L83" s="127" t="e">
        <f t="shared" si="7"/>
        <v>#VALUE!</v>
      </c>
    </row>
    <row r="84" spans="1:12" s="289" customFormat="1" ht="15" hidden="1">
      <c r="A84" s="108" t="s">
        <v>85</v>
      </c>
      <c r="B84" s="269"/>
      <c r="C84" s="72"/>
      <c r="D84" s="66" t="e">
        <f aca="true" t="shared" si="14" ref="D84:D103">C84/B84*100</f>
        <v>#DIV/0!</v>
      </c>
      <c r="E84" s="73"/>
      <c r="F84" s="95">
        <f t="shared" si="13"/>
        <v>0</v>
      </c>
      <c r="G84" s="168"/>
      <c r="H84" s="73"/>
      <c r="I84" s="269">
        <f t="shared" si="10"/>
        <v>0</v>
      </c>
      <c r="J84" s="72">
        <f t="shared" si="11"/>
      </c>
      <c r="K84" s="73">
        <f t="shared" si="12"/>
      </c>
      <c r="L84" s="127" t="e">
        <f t="shared" si="7"/>
        <v>#VALUE!</v>
      </c>
    </row>
    <row r="85" spans="1:12" s="289" customFormat="1" ht="15" hidden="1">
      <c r="A85" s="108" t="s">
        <v>48</v>
      </c>
      <c r="B85" s="269"/>
      <c r="C85" s="72"/>
      <c r="D85" s="66" t="e">
        <f t="shared" si="14"/>
        <v>#DIV/0!</v>
      </c>
      <c r="E85" s="73"/>
      <c r="F85" s="95">
        <f t="shared" si="13"/>
        <v>0</v>
      </c>
      <c r="G85" s="168"/>
      <c r="H85" s="73"/>
      <c r="I85" s="269">
        <f t="shared" si="10"/>
        <v>0</v>
      </c>
      <c r="J85" s="72">
        <f t="shared" si="11"/>
      </c>
      <c r="K85" s="73">
        <f t="shared" si="12"/>
      </c>
      <c r="L85" s="127" t="e">
        <f t="shared" si="7"/>
        <v>#VALUE!</v>
      </c>
    </row>
    <row r="86" spans="1:12" s="289" customFormat="1" ht="15" hidden="1">
      <c r="A86" s="108" t="s">
        <v>86</v>
      </c>
      <c r="B86" s="269"/>
      <c r="C86" s="72"/>
      <c r="D86" s="66" t="e">
        <f t="shared" si="14"/>
        <v>#DIV/0!</v>
      </c>
      <c r="E86" s="73"/>
      <c r="F86" s="95">
        <f t="shared" si="13"/>
        <v>0</v>
      </c>
      <c r="G86" s="168"/>
      <c r="H86" s="73"/>
      <c r="I86" s="269">
        <f t="shared" si="10"/>
        <v>0</v>
      </c>
      <c r="J86" s="72">
        <f t="shared" si="11"/>
      </c>
      <c r="K86" s="73">
        <f t="shared" si="12"/>
      </c>
      <c r="L86" s="127" t="e">
        <f t="shared" si="7"/>
        <v>#VALUE!</v>
      </c>
    </row>
    <row r="87" spans="1:12" s="289" customFormat="1" ht="15" hidden="1">
      <c r="A87" s="108" t="s">
        <v>49</v>
      </c>
      <c r="B87" s="269"/>
      <c r="C87" s="72"/>
      <c r="D87" s="66" t="e">
        <f t="shared" si="14"/>
        <v>#DIV/0!</v>
      </c>
      <c r="E87" s="73"/>
      <c r="F87" s="95">
        <f t="shared" si="13"/>
        <v>0</v>
      </c>
      <c r="G87" s="168"/>
      <c r="H87" s="73"/>
      <c r="I87" s="269">
        <f t="shared" si="10"/>
        <v>0</v>
      </c>
      <c r="J87" s="72">
        <f t="shared" si="11"/>
      </c>
      <c r="K87" s="73">
        <f t="shared" si="12"/>
      </c>
      <c r="L87" s="127" t="e">
        <f t="shared" si="7"/>
        <v>#VALUE!</v>
      </c>
    </row>
    <row r="88" spans="1:12" s="289" customFormat="1" ht="15" hidden="1">
      <c r="A88" s="108" t="s">
        <v>50</v>
      </c>
      <c r="B88" s="269"/>
      <c r="C88" s="72"/>
      <c r="D88" s="66" t="e">
        <f t="shared" si="14"/>
        <v>#DIV/0!</v>
      </c>
      <c r="E88" s="73"/>
      <c r="F88" s="95">
        <f t="shared" si="13"/>
        <v>0</v>
      </c>
      <c r="G88" s="168"/>
      <c r="H88" s="73"/>
      <c r="I88" s="269">
        <f t="shared" si="10"/>
        <v>0</v>
      </c>
      <c r="J88" s="72">
        <f t="shared" si="11"/>
      </c>
      <c r="K88" s="73">
        <f t="shared" si="12"/>
      </c>
      <c r="L88" s="127" t="e">
        <f t="shared" si="7"/>
        <v>#VALUE!</v>
      </c>
    </row>
    <row r="89" spans="1:12" s="289" customFormat="1" ht="15" hidden="1">
      <c r="A89" s="108" t="s">
        <v>51</v>
      </c>
      <c r="B89" s="269"/>
      <c r="C89" s="72"/>
      <c r="D89" s="66" t="e">
        <f t="shared" si="14"/>
        <v>#DIV/0!</v>
      </c>
      <c r="E89" s="73"/>
      <c r="F89" s="95">
        <f t="shared" si="13"/>
        <v>0</v>
      </c>
      <c r="G89" s="168"/>
      <c r="H89" s="73"/>
      <c r="I89" s="269">
        <f t="shared" si="10"/>
        <v>0</v>
      </c>
      <c r="J89" s="72">
        <f t="shared" si="11"/>
      </c>
      <c r="K89" s="73">
        <f t="shared" si="12"/>
      </c>
      <c r="L89" s="127" t="e">
        <f t="shared" si="7"/>
        <v>#VALUE!</v>
      </c>
    </row>
    <row r="90" spans="1:12" s="289" customFormat="1" ht="15.75" hidden="1">
      <c r="A90" s="68" t="s">
        <v>52</v>
      </c>
      <c r="B90" s="269"/>
      <c r="C90" s="72"/>
      <c r="D90" s="66" t="e">
        <f t="shared" si="14"/>
        <v>#DIV/0!</v>
      </c>
      <c r="E90" s="73"/>
      <c r="F90" s="67">
        <f t="shared" si="13"/>
        <v>0</v>
      </c>
      <c r="G90" s="168"/>
      <c r="H90" s="73"/>
      <c r="I90" s="269">
        <f t="shared" si="10"/>
        <v>0</v>
      </c>
      <c r="J90" s="72">
        <f t="shared" si="11"/>
      </c>
      <c r="K90" s="73">
        <f t="shared" si="12"/>
      </c>
      <c r="L90" s="127" t="e">
        <f t="shared" si="7"/>
        <v>#VALUE!</v>
      </c>
    </row>
    <row r="91" spans="1:12" s="289" customFormat="1" ht="15.75" hidden="1">
      <c r="A91" s="108" t="s">
        <v>97</v>
      </c>
      <c r="B91" s="269"/>
      <c r="C91" s="72"/>
      <c r="D91" s="66" t="e">
        <f t="shared" si="14"/>
        <v>#DIV/0!</v>
      </c>
      <c r="E91" s="73"/>
      <c r="F91" s="67">
        <f t="shared" si="13"/>
        <v>0</v>
      </c>
      <c r="G91" s="168"/>
      <c r="H91" s="73"/>
      <c r="I91" s="269">
        <f t="shared" si="10"/>
        <v>0</v>
      </c>
      <c r="J91" s="72">
        <f t="shared" si="11"/>
      </c>
      <c r="K91" s="73">
        <f t="shared" si="12"/>
      </c>
      <c r="L91" s="127" t="e">
        <f t="shared" si="7"/>
        <v>#VALUE!</v>
      </c>
    </row>
    <row r="92" spans="1:12" s="289" customFormat="1" ht="15.75" hidden="1">
      <c r="A92" s="108" t="s">
        <v>87</v>
      </c>
      <c r="B92" s="269"/>
      <c r="C92" s="72"/>
      <c r="D92" s="66" t="e">
        <f t="shared" si="14"/>
        <v>#DIV/0!</v>
      </c>
      <c r="E92" s="73"/>
      <c r="F92" s="67">
        <f t="shared" si="13"/>
        <v>0</v>
      </c>
      <c r="G92" s="168"/>
      <c r="H92" s="73"/>
      <c r="I92" s="269">
        <f t="shared" si="10"/>
        <v>0</v>
      </c>
      <c r="J92" s="72">
        <f t="shared" si="11"/>
      </c>
      <c r="K92" s="73">
        <f t="shared" si="12"/>
      </c>
      <c r="L92" s="127" t="e">
        <f t="shared" si="7"/>
        <v>#VALUE!</v>
      </c>
    </row>
    <row r="93" spans="1:12" s="44" customFormat="1" ht="15.75">
      <c r="A93" s="107" t="s">
        <v>53</v>
      </c>
      <c r="B93" s="302">
        <v>13.974</v>
      </c>
      <c r="C93" s="42">
        <f>SUM(C94:C103)-C99</f>
        <v>9.786999999999999</v>
      </c>
      <c r="D93" s="65">
        <f t="shared" si="14"/>
        <v>70.037211965078</v>
      </c>
      <c r="E93" s="26">
        <v>10.690000000000001</v>
      </c>
      <c r="F93" s="67">
        <f t="shared" si="13"/>
        <v>-0.9030000000000022</v>
      </c>
      <c r="G93" s="171">
        <f>SUM(G94:G103)-G99</f>
        <v>25.967000000000002</v>
      </c>
      <c r="H93" s="39">
        <v>27.3</v>
      </c>
      <c r="I93" s="112">
        <f t="shared" si="10"/>
        <v>-1.3329999999999984</v>
      </c>
      <c r="J93" s="42">
        <f t="shared" si="11"/>
        <v>26.53213446408502</v>
      </c>
      <c r="K93" s="39">
        <f t="shared" si="12"/>
        <v>25.537885874649202</v>
      </c>
      <c r="L93" s="131">
        <f t="shared" si="7"/>
        <v>0.9942485894358164</v>
      </c>
    </row>
    <row r="94" spans="1:12" s="289" customFormat="1" ht="15.75" hidden="1">
      <c r="A94" s="108" t="s">
        <v>88</v>
      </c>
      <c r="B94" s="269"/>
      <c r="C94" s="72"/>
      <c r="D94" s="66" t="e">
        <f t="shared" si="14"/>
        <v>#DIV/0!</v>
      </c>
      <c r="E94" s="27"/>
      <c r="F94" s="67">
        <f t="shared" si="13"/>
        <v>0</v>
      </c>
      <c r="G94" s="168"/>
      <c r="H94" s="73"/>
      <c r="I94" s="269">
        <f t="shared" si="10"/>
        <v>0</v>
      </c>
      <c r="J94" s="72">
        <f t="shared" si="11"/>
      </c>
      <c r="K94" s="73">
        <f t="shared" si="12"/>
      </c>
      <c r="L94" s="127" t="e">
        <f t="shared" si="7"/>
        <v>#VALUE!</v>
      </c>
    </row>
    <row r="95" spans="1:12" s="289" customFormat="1" ht="15">
      <c r="A95" s="108" t="s">
        <v>54</v>
      </c>
      <c r="B95" s="269">
        <v>13.854</v>
      </c>
      <c r="C95" s="72">
        <v>9.667</v>
      </c>
      <c r="D95" s="66">
        <f t="shared" si="14"/>
        <v>69.77768153601848</v>
      </c>
      <c r="E95" s="27">
        <v>10.3</v>
      </c>
      <c r="F95" s="95">
        <f t="shared" si="13"/>
        <v>-0.6330000000000009</v>
      </c>
      <c r="G95" s="168">
        <v>25.527</v>
      </c>
      <c r="H95" s="73">
        <v>26.8</v>
      </c>
      <c r="I95" s="269">
        <f t="shared" si="10"/>
        <v>-1.2729999999999997</v>
      </c>
      <c r="J95" s="72">
        <f t="shared" si="11"/>
        <v>26.40633081617875</v>
      </c>
      <c r="K95" s="73">
        <f t="shared" si="12"/>
        <v>26.019417475728154</v>
      </c>
      <c r="L95" s="127">
        <f t="shared" si="7"/>
        <v>0.38691334045059733</v>
      </c>
    </row>
    <row r="96" spans="1:12" s="289" customFormat="1" ht="15" hidden="1">
      <c r="A96" s="108" t="s">
        <v>55</v>
      </c>
      <c r="B96" s="269"/>
      <c r="C96" s="72"/>
      <c r="D96" s="66" t="e">
        <f t="shared" si="14"/>
        <v>#DIV/0!</v>
      </c>
      <c r="E96" s="73"/>
      <c r="F96" s="95">
        <f t="shared" si="13"/>
        <v>0</v>
      </c>
      <c r="G96" s="168"/>
      <c r="H96" s="73"/>
      <c r="I96" s="269">
        <f t="shared" si="10"/>
        <v>0</v>
      </c>
      <c r="J96" s="72">
        <f t="shared" si="11"/>
      </c>
      <c r="K96" s="73">
        <f t="shared" si="12"/>
      </c>
      <c r="L96" s="127" t="e">
        <f t="shared" si="7"/>
        <v>#VALUE!</v>
      </c>
    </row>
    <row r="97" spans="1:12" s="289" customFormat="1" ht="15" hidden="1">
      <c r="A97" s="108" t="s">
        <v>56</v>
      </c>
      <c r="B97" s="269"/>
      <c r="C97" s="72"/>
      <c r="D97" s="66" t="e">
        <f t="shared" si="14"/>
        <v>#DIV/0!</v>
      </c>
      <c r="E97" s="73"/>
      <c r="F97" s="95">
        <f t="shared" si="13"/>
        <v>0</v>
      </c>
      <c r="G97" s="168"/>
      <c r="H97" s="73"/>
      <c r="I97" s="269">
        <f t="shared" si="10"/>
        <v>0</v>
      </c>
      <c r="J97" s="72">
        <f t="shared" si="11"/>
      </c>
      <c r="K97" s="73">
        <f t="shared" si="12"/>
      </c>
      <c r="L97" s="127" t="e">
        <f t="shared" si="7"/>
        <v>#VALUE!</v>
      </c>
    </row>
    <row r="98" spans="1:12" s="289" customFormat="1" ht="15" hidden="1">
      <c r="A98" s="108" t="s">
        <v>57</v>
      </c>
      <c r="B98" s="269"/>
      <c r="C98" s="72"/>
      <c r="D98" s="66" t="e">
        <f t="shared" si="14"/>
        <v>#DIV/0!</v>
      </c>
      <c r="E98" s="73"/>
      <c r="F98" s="95">
        <f t="shared" si="13"/>
        <v>0</v>
      </c>
      <c r="G98" s="168"/>
      <c r="H98" s="73"/>
      <c r="I98" s="269">
        <f t="shared" si="10"/>
        <v>0</v>
      </c>
      <c r="J98" s="72">
        <f t="shared" si="11"/>
      </c>
      <c r="K98" s="73">
        <f t="shared" si="12"/>
      </c>
      <c r="L98" s="127" t="e">
        <f t="shared" si="7"/>
        <v>#VALUE!</v>
      </c>
    </row>
    <row r="99" spans="1:12" s="289" customFormat="1" ht="15" hidden="1">
      <c r="A99" s="108" t="s">
        <v>89</v>
      </c>
      <c r="B99" s="269"/>
      <c r="C99" s="72"/>
      <c r="D99" s="66" t="e">
        <f t="shared" si="14"/>
        <v>#DIV/0!</v>
      </c>
      <c r="E99" s="73"/>
      <c r="F99" s="95">
        <f t="shared" si="13"/>
        <v>0</v>
      </c>
      <c r="G99" s="168"/>
      <c r="H99" s="73"/>
      <c r="I99" s="269">
        <f t="shared" si="10"/>
        <v>0</v>
      </c>
      <c r="J99" s="72">
        <f t="shared" si="11"/>
      </c>
      <c r="K99" s="73">
        <f t="shared" si="12"/>
      </c>
      <c r="L99" s="127" t="e">
        <f t="shared" si="7"/>
        <v>#VALUE!</v>
      </c>
    </row>
    <row r="100" spans="1:12" s="289" customFormat="1" ht="15" hidden="1">
      <c r="A100" s="108" t="s">
        <v>58</v>
      </c>
      <c r="B100" s="269"/>
      <c r="C100" s="72"/>
      <c r="D100" s="66" t="e">
        <f t="shared" si="14"/>
        <v>#DIV/0!</v>
      </c>
      <c r="E100" s="73"/>
      <c r="F100" s="95">
        <f t="shared" si="13"/>
        <v>0</v>
      </c>
      <c r="G100" s="168"/>
      <c r="H100" s="73"/>
      <c r="I100" s="269">
        <f t="shared" si="10"/>
        <v>0</v>
      </c>
      <c r="J100" s="72">
        <f t="shared" si="11"/>
      </c>
      <c r="K100" s="73">
        <f t="shared" si="12"/>
      </c>
      <c r="L100" s="127" t="e">
        <f t="shared" si="7"/>
        <v>#VALUE!</v>
      </c>
    </row>
    <row r="101" spans="1:12" s="289" customFormat="1" ht="15" hidden="1">
      <c r="A101" s="108" t="s">
        <v>59</v>
      </c>
      <c r="B101" s="269"/>
      <c r="C101" s="72"/>
      <c r="D101" s="66" t="e">
        <f t="shared" si="14"/>
        <v>#DIV/0!</v>
      </c>
      <c r="E101" s="73"/>
      <c r="F101" s="95">
        <f t="shared" si="13"/>
        <v>0</v>
      </c>
      <c r="G101" s="168"/>
      <c r="H101" s="73"/>
      <c r="I101" s="269">
        <f t="shared" si="10"/>
        <v>0</v>
      </c>
      <c r="J101" s="72">
        <f t="shared" si="11"/>
      </c>
      <c r="K101" s="73">
        <f t="shared" si="12"/>
      </c>
      <c r="L101" s="127" t="e">
        <f t="shared" si="7"/>
        <v>#VALUE!</v>
      </c>
    </row>
    <row r="102" spans="1:12" s="289" customFormat="1" ht="15">
      <c r="A102" s="297" t="s">
        <v>90</v>
      </c>
      <c r="B102" s="271">
        <v>0.12</v>
      </c>
      <c r="C102" s="77">
        <v>0.12</v>
      </c>
      <c r="D102" s="102">
        <f t="shared" si="14"/>
        <v>100</v>
      </c>
      <c r="E102" s="79">
        <v>0.39</v>
      </c>
      <c r="F102" s="216">
        <f t="shared" si="13"/>
        <v>-0.27</v>
      </c>
      <c r="G102" s="187">
        <v>0.44</v>
      </c>
      <c r="H102" s="79">
        <v>0.5</v>
      </c>
      <c r="I102" s="271">
        <f t="shared" si="10"/>
        <v>-0.06</v>
      </c>
      <c r="J102" s="77">
        <f t="shared" si="11"/>
        <v>36.66666666666667</v>
      </c>
      <c r="K102" s="79">
        <f t="shared" si="12"/>
        <v>12.82051282051282</v>
      </c>
      <c r="L102" s="133">
        <f>J102-K102</f>
        <v>23.846153846153854</v>
      </c>
    </row>
    <row r="103" spans="1:12" s="289" customFormat="1" ht="15.75" hidden="1">
      <c r="A103" s="134" t="s">
        <v>91</v>
      </c>
      <c r="B103" s="274"/>
      <c r="C103" s="135"/>
      <c r="D103" s="136" t="e">
        <f t="shared" si="14"/>
        <v>#DIV/0!</v>
      </c>
      <c r="E103" s="137"/>
      <c r="F103" s="275">
        <f t="shared" si="13"/>
        <v>0</v>
      </c>
      <c r="G103" s="276"/>
      <c r="H103" s="137"/>
      <c r="I103" s="277">
        <f t="shared" si="10"/>
        <v>0</v>
      </c>
      <c r="J103" s="278" t="e">
        <f>G103/C103*10</f>
        <v>#DIV/0!</v>
      </c>
      <c r="K103" s="136" t="e">
        <f>H103/E103*10</f>
        <v>#DIV/0!</v>
      </c>
      <c r="L103" s="139" t="e">
        <f>J103-K103</f>
        <v>#DIV/0!</v>
      </c>
    </row>
    <row r="105" spans="1:7" s="47" customFormat="1" ht="15">
      <c r="A105" s="82"/>
      <c r="B105" s="82"/>
      <c r="G105" s="289"/>
    </row>
    <row r="106" spans="1:7" s="47" customFormat="1" ht="15">
      <c r="A106" s="82"/>
      <c r="B106" s="82"/>
      <c r="G106" s="289"/>
    </row>
    <row r="107" spans="1:7" s="47" customFormat="1" ht="15">
      <c r="A107" s="82"/>
      <c r="B107" s="82"/>
      <c r="G107" s="289"/>
    </row>
    <row r="108" spans="1:7" s="47" customFormat="1" ht="15">
      <c r="A108" s="82"/>
      <c r="B108" s="82"/>
      <c r="G108" s="289"/>
    </row>
    <row r="109" spans="1:7" s="47" customFormat="1" ht="15">
      <c r="A109" s="82"/>
      <c r="B109" s="82"/>
      <c r="G109" s="289"/>
    </row>
    <row r="110" spans="1:7" s="47" customFormat="1" ht="15">
      <c r="A110" s="82"/>
      <c r="B110" s="82"/>
      <c r="G110" s="289"/>
    </row>
    <row r="111" spans="1:7" s="47" customFormat="1" ht="15">
      <c r="A111" s="82"/>
      <c r="B111" s="82"/>
      <c r="G111" s="289"/>
    </row>
    <row r="112" spans="1:7" s="47" customFormat="1" ht="15">
      <c r="A112" s="82"/>
      <c r="B112" s="82"/>
      <c r="G112" s="289"/>
    </row>
    <row r="113" spans="1:7" s="47" customFormat="1" ht="15">
      <c r="A113" s="82"/>
      <c r="B113" s="82"/>
      <c r="G113" s="289"/>
    </row>
    <row r="114" spans="1:7" s="47" customFormat="1" ht="15">
      <c r="A114" s="82"/>
      <c r="B114" s="82"/>
      <c r="G114" s="289"/>
    </row>
    <row r="115" spans="1:7" s="47" customFormat="1" ht="15">
      <c r="A115" s="82"/>
      <c r="B115" s="82"/>
      <c r="G115" s="289"/>
    </row>
    <row r="116" spans="1:7" s="83" customFormat="1" ht="15">
      <c r="A116" s="82"/>
      <c r="B116" s="82"/>
      <c r="F116" s="47"/>
      <c r="G116" s="84"/>
    </row>
    <row r="117" spans="1:7" s="83" customFormat="1" ht="15">
      <c r="A117" s="82"/>
      <c r="B117" s="82"/>
      <c r="F117" s="47"/>
      <c r="G117" s="84"/>
    </row>
    <row r="118" spans="1:7" s="83" customFormat="1" ht="15">
      <c r="A118" s="82"/>
      <c r="B118" s="82"/>
      <c r="F118" s="47"/>
      <c r="G118" s="84"/>
    </row>
    <row r="119" spans="1:7" s="83" customFormat="1" ht="15">
      <c r="A119" s="82"/>
      <c r="B119" s="82"/>
      <c r="F119" s="47"/>
      <c r="G119" s="84"/>
    </row>
    <row r="120" spans="1:7" s="83" customFormat="1" ht="15">
      <c r="A120" s="82"/>
      <c r="B120" s="82"/>
      <c r="F120" s="47"/>
      <c r="G120" s="84"/>
    </row>
    <row r="121" spans="1:7" s="83" customFormat="1" ht="15">
      <c r="A121" s="82"/>
      <c r="B121" s="82"/>
      <c r="F121" s="47"/>
      <c r="G121" s="84"/>
    </row>
    <row r="122" spans="1:7" s="83" customFormat="1" ht="15">
      <c r="A122" s="82"/>
      <c r="B122" s="82"/>
      <c r="F122" s="47"/>
      <c r="G122" s="84"/>
    </row>
    <row r="123" spans="1:7" s="83" customFormat="1" ht="15">
      <c r="A123" s="82"/>
      <c r="B123" s="82"/>
      <c r="F123" s="47"/>
      <c r="G123" s="84"/>
    </row>
    <row r="124" spans="1:7" s="83" customFormat="1" ht="15">
      <c r="A124" s="82"/>
      <c r="B124" s="82"/>
      <c r="F124" s="47"/>
      <c r="G124" s="84"/>
    </row>
    <row r="125" spans="1:7" s="83" customFormat="1" ht="15">
      <c r="A125" s="82"/>
      <c r="B125" s="82"/>
      <c r="F125" s="47"/>
      <c r="G125" s="84"/>
    </row>
    <row r="126" spans="1:7" s="83" customFormat="1" ht="15">
      <c r="A126" s="82"/>
      <c r="B126" s="82"/>
      <c r="F126" s="47"/>
      <c r="G126" s="84"/>
    </row>
    <row r="127" spans="1:7" s="83" customFormat="1" ht="15">
      <c r="A127" s="82"/>
      <c r="B127" s="82"/>
      <c r="F127" s="47"/>
      <c r="G127" s="84"/>
    </row>
    <row r="128" spans="1:7" s="83" customFormat="1" ht="15">
      <c r="A128" s="82"/>
      <c r="B128" s="82"/>
      <c r="F128" s="47"/>
      <c r="G128" s="84"/>
    </row>
    <row r="129" spans="1:7" s="83" customFormat="1" ht="15">
      <c r="A129" s="82"/>
      <c r="B129" s="82"/>
      <c r="F129" s="47"/>
      <c r="G129" s="84"/>
    </row>
    <row r="130" spans="1:7" s="83" customFormat="1" ht="15">
      <c r="A130" s="82"/>
      <c r="B130" s="82"/>
      <c r="F130" s="47"/>
      <c r="G130" s="84"/>
    </row>
    <row r="131" spans="1:7" s="83" customFormat="1" ht="15">
      <c r="A131" s="82"/>
      <c r="B131" s="82"/>
      <c r="F131" s="47"/>
      <c r="G131" s="84"/>
    </row>
    <row r="132" spans="1:7" s="83" customFormat="1" ht="15">
      <c r="A132" s="82"/>
      <c r="B132" s="82"/>
      <c r="F132" s="47"/>
      <c r="G132" s="84"/>
    </row>
    <row r="133" spans="1:7" s="83" customFormat="1" ht="15">
      <c r="A133" s="82"/>
      <c r="B133" s="82"/>
      <c r="F133" s="47"/>
      <c r="G133" s="84"/>
    </row>
    <row r="134" spans="1:7" s="83" customFormat="1" ht="15">
      <c r="A134" s="82"/>
      <c r="B134" s="82"/>
      <c r="F134" s="47"/>
      <c r="G134" s="84"/>
    </row>
    <row r="135" spans="1:7" s="83" customFormat="1" ht="15">
      <c r="A135" s="82"/>
      <c r="B135" s="82"/>
      <c r="F135" s="47"/>
      <c r="G135" s="84"/>
    </row>
    <row r="136" spans="1:7" s="83" customFormat="1" ht="15">
      <c r="A136" s="82"/>
      <c r="B136" s="82"/>
      <c r="F136" s="47"/>
      <c r="G136" s="84"/>
    </row>
    <row r="137" spans="1:7" s="83" customFormat="1" ht="15">
      <c r="A137" s="82"/>
      <c r="B137" s="82"/>
      <c r="F137" s="47"/>
      <c r="G137" s="84"/>
    </row>
    <row r="138" spans="1:7" s="83" customFormat="1" ht="15">
      <c r="A138" s="82"/>
      <c r="B138" s="82"/>
      <c r="F138" s="47"/>
      <c r="G138" s="84"/>
    </row>
    <row r="139" spans="1:7" s="83" customFormat="1" ht="15">
      <c r="A139" s="82"/>
      <c r="B139" s="82"/>
      <c r="F139" s="47"/>
      <c r="G139" s="84"/>
    </row>
    <row r="140" spans="1:7" s="83" customFormat="1" ht="15">
      <c r="A140" s="82"/>
      <c r="B140" s="82"/>
      <c r="F140" s="47"/>
      <c r="G140" s="84"/>
    </row>
    <row r="141" spans="1:7" s="83" customFormat="1" ht="15">
      <c r="A141" s="82"/>
      <c r="B141" s="82"/>
      <c r="F141" s="47"/>
      <c r="G141" s="84"/>
    </row>
    <row r="142" spans="1:7" s="83" customFormat="1" ht="15">
      <c r="A142" s="82"/>
      <c r="B142" s="82"/>
      <c r="F142" s="47"/>
      <c r="G142" s="84"/>
    </row>
    <row r="143" spans="1:7" s="83" customFormat="1" ht="15">
      <c r="A143" s="82"/>
      <c r="B143" s="82"/>
      <c r="F143" s="47"/>
      <c r="G143" s="84"/>
    </row>
    <row r="144" spans="1:7" s="83" customFormat="1" ht="15">
      <c r="A144" s="82"/>
      <c r="B144" s="82"/>
      <c r="F144" s="47"/>
      <c r="G144" s="84"/>
    </row>
    <row r="145" spans="1:6" s="84" customFormat="1" ht="15">
      <c r="A145" s="85"/>
      <c r="B145" s="85"/>
      <c r="F145" s="289"/>
    </row>
    <row r="146" spans="1:6" s="84" customFormat="1" ht="15">
      <c r="A146" s="85"/>
      <c r="B146" s="85"/>
      <c r="F146" s="289"/>
    </row>
    <row r="147" spans="1:6" s="84" customFormat="1" ht="15">
      <c r="A147" s="85"/>
      <c r="B147" s="85"/>
      <c r="F147" s="289"/>
    </row>
    <row r="148" spans="1:6" s="84" customFormat="1" ht="15">
      <c r="A148" s="85"/>
      <c r="B148" s="85"/>
      <c r="F148" s="289"/>
    </row>
    <row r="149" spans="1:6" s="84" customFormat="1" ht="15">
      <c r="A149" s="85"/>
      <c r="B149" s="383"/>
      <c r="C149" s="383"/>
      <c r="D149" s="383"/>
      <c r="F149" s="289"/>
    </row>
    <row r="150" spans="1:6" s="84" customFormat="1" ht="15.75">
      <c r="A150" s="86"/>
      <c r="B150" s="85"/>
      <c r="F150" s="289"/>
    </row>
    <row r="151" spans="1:6" s="84" customFormat="1" ht="15">
      <c r="A151" s="85"/>
      <c r="B151" s="383"/>
      <c r="C151" s="383"/>
      <c r="D151" s="383"/>
      <c r="F151" s="289"/>
    </row>
    <row r="152" spans="1:6" s="84" customFormat="1" ht="15">
      <c r="A152" s="85"/>
      <c r="B152" s="85"/>
      <c r="F152" s="289"/>
    </row>
    <row r="153" spans="1:6" s="84" customFormat="1" ht="15">
      <c r="A153" s="85"/>
      <c r="B153" s="85"/>
      <c r="F153" s="289"/>
    </row>
    <row r="154" spans="1:6" s="84" customFormat="1" ht="15">
      <c r="A154" s="85"/>
      <c r="B154" s="85"/>
      <c r="F154" s="289"/>
    </row>
    <row r="155" spans="1:6" s="84" customFormat="1" ht="15">
      <c r="A155" s="85"/>
      <c r="B155" s="85"/>
      <c r="F155" s="289"/>
    </row>
    <row r="156" spans="1:6" s="84" customFormat="1" ht="15">
      <c r="A156" s="85"/>
      <c r="B156" s="85"/>
      <c r="F156" s="289"/>
    </row>
    <row r="157" spans="1:6" s="84" customFormat="1" ht="15">
      <c r="A157" s="85"/>
      <c r="B157" s="85"/>
      <c r="F157" s="289"/>
    </row>
    <row r="158" spans="1:6" s="84" customFormat="1" ht="15">
      <c r="A158" s="85"/>
      <c r="B158" s="85"/>
      <c r="F158" s="289"/>
    </row>
    <row r="159" spans="1:6" s="84" customFormat="1" ht="15">
      <c r="A159" s="85"/>
      <c r="B159" s="85"/>
      <c r="F159" s="289"/>
    </row>
    <row r="160" spans="1:6" s="84" customFormat="1" ht="15">
      <c r="A160" s="85"/>
      <c r="B160" s="85"/>
      <c r="F160" s="289"/>
    </row>
    <row r="161" spans="1:6" s="84" customFormat="1" ht="15">
      <c r="A161" s="85"/>
      <c r="B161" s="85"/>
      <c r="F161" s="289"/>
    </row>
    <row r="162" spans="1:6" s="84" customFormat="1" ht="15">
      <c r="A162" s="85"/>
      <c r="B162" s="85"/>
      <c r="F162" s="289"/>
    </row>
    <row r="163" spans="1:6" s="84" customFormat="1" ht="15">
      <c r="A163" s="85"/>
      <c r="B163" s="85"/>
      <c r="F163" s="289"/>
    </row>
    <row r="164" spans="1:6" s="84" customFormat="1" ht="15">
      <c r="A164" s="85"/>
      <c r="B164" s="85"/>
      <c r="F164" s="289"/>
    </row>
    <row r="165" spans="1:6" s="84" customFormat="1" ht="15">
      <c r="A165" s="85"/>
      <c r="B165" s="85"/>
      <c r="F165" s="289"/>
    </row>
    <row r="166" spans="1:6" s="84" customFormat="1" ht="15">
      <c r="A166" s="85"/>
      <c r="B166" s="85"/>
      <c r="F166" s="289"/>
    </row>
    <row r="167" spans="1:6" s="84" customFormat="1" ht="15">
      <c r="A167" s="85"/>
      <c r="B167" s="85"/>
      <c r="F167" s="289"/>
    </row>
    <row r="168" spans="1:6" s="84" customFormat="1" ht="15">
      <c r="A168" s="85"/>
      <c r="B168" s="85"/>
      <c r="F168" s="289"/>
    </row>
    <row r="169" spans="1:6" s="84" customFormat="1" ht="15">
      <c r="A169" s="85"/>
      <c r="B169" s="85"/>
      <c r="F169" s="289"/>
    </row>
    <row r="170" spans="1:6" s="84" customFormat="1" ht="15">
      <c r="A170" s="85"/>
      <c r="B170" s="85"/>
      <c r="F170" s="289"/>
    </row>
    <row r="171" spans="1:6" s="84" customFormat="1" ht="15">
      <c r="A171" s="85"/>
      <c r="B171" s="85"/>
      <c r="F171" s="289"/>
    </row>
    <row r="172" spans="1:6" s="84" customFormat="1" ht="15">
      <c r="A172" s="85"/>
      <c r="B172" s="85"/>
      <c r="F172" s="289"/>
    </row>
    <row r="173" spans="1:6" s="84" customFormat="1" ht="15">
      <c r="A173" s="85"/>
      <c r="B173" s="85"/>
      <c r="F173" s="289"/>
    </row>
    <row r="174" spans="1:6" s="84" customFormat="1" ht="15">
      <c r="A174" s="85"/>
      <c r="B174" s="85"/>
      <c r="F174" s="289"/>
    </row>
    <row r="175" spans="1:6" s="84" customFormat="1" ht="15">
      <c r="A175" s="85"/>
      <c r="B175" s="85"/>
      <c r="F175" s="289"/>
    </row>
    <row r="176" spans="1:6" s="84" customFormat="1" ht="15">
      <c r="A176" s="85"/>
      <c r="B176" s="85"/>
      <c r="F176" s="289"/>
    </row>
    <row r="177" spans="1:6" s="84" customFormat="1" ht="15">
      <c r="A177" s="85"/>
      <c r="B177" s="85"/>
      <c r="F177" s="289"/>
    </row>
    <row r="178" spans="1:6" s="84" customFormat="1" ht="15">
      <c r="A178" s="85"/>
      <c r="B178" s="85"/>
      <c r="F178" s="289"/>
    </row>
    <row r="179" spans="1:6" s="84" customFormat="1" ht="15">
      <c r="A179" s="85"/>
      <c r="B179" s="85"/>
      <c r="F179" s="289"/>
    </row>
    <row r="180" spans="1:6" s="84" customFormat="1" ht="15">
      <c r="A180" s="85"/>
      <c r="B180" s="85"/>
      <c r="F180" s="289"/>
    </row>
    <row r="181" spans="1:6" s="84" customFormat="1" ht="15">
      <c r="A181" s="85"/>
      <c r="B181" s="85"/>
      <c r="F181" s="289"/>
    </row>
    <row r="182" spans="1:6" s="84" customFormat="1" ht="15">
      <c r="A182" s="85"/>
      <c r="B182" s="85"/>
      <c r="F182" s="289"/>
    </row>
    <row r="183" spans="1:6" s="84" customFormat="1" ht="15">
      <c r="A183" s="85"/>
      <c r="B183" s="85"/>
      <c r="F183" s="289"/>
    </row>
    <row r="184" spans="1:6" s="84" customFormat="1" ht="15">
      <c r="A184" s="85"/>
      <c r="B184" s="85"/>
      <c r="F184" s="289"/>
    </row>
    <row r="185" spans="1:6" s="84" customFormat="1" ht="15">
      <c r="A185" s="85"/>
      <c r="B185" s="85"/>
      <c r="F185" s="289"/>
    </row>
    <row r="186" spans="1:6" s="84" customFormat="1" ht="15">
      <c r="A186" s="85"/>
      <c r="B186" s="85"/>
      <c r="F186" s="289"/>
    </row>
    <row r="187" spans="1:6" s="84" customFormat="1" ht="15">
      <c r="A187" s="85"/>
      <c r="B187" s="85"/>
      <c r="F187" s="289"/>
    </row>
    <row r="188" spans="1:6" s="84" customFormat="1" ht="15">
      <c r="A188" s="85"/>
      <c r="B188" s="85"/>
      <c r="F188" s="289"/>
    </row>
    <row r="189" spans="1:6" s="84" customFormat="1" ht="15">
      <c r="A189" s="85"/>
      <c r="B189" s="85"/>
      <c r="F189" s="289"/>
    </row>
    <row r="190" spans="1:6" s="84" customFormat="1" ht="15">
      <c r="A190" s="85"/>
      <c r="B190" s="85"/>
      <c r="F190" s="289"/>
    </row>
    <row r="191" spans="1:6" s="84" customFormat="1" ht="15">
      <c r="A191" s="85"/>
      <c r="B191" s="85"/>
      <c r="F191" s="289"/>
    </row>
    <row r="192" spans="1:6" s="56" customFormat="1" ht="15">
      <c r="A192" s="87"/>
      <c r="B192" s="87"/>
      <c r="F192" s="124"/>
    </row>
    <row r="193" spans="1:6" s="56" customFormat="1" ht="15">
      <c r="A193" s="87"/>
      <c r="B193" s="87"/>
      <c r="F193" s="124"/>
    </row>
    <row r="194" spans="1:6" s="56" customFormat="1" ht="15">
      <c r="A194" s="87"/>
      <c r="B194" s="87"/>
      <c r="F194" s="124"/>
    </row>
    <row r="195" spans="1:6" s="56" customFormat="1" ht="15">
      <c r="A195" s="87"/>
      <c r="B195" s="87"/>
      <c r="F195" s="124"/>
    </row>
    <row r="196" spans="1:6" s="56" customFormat="1" ht="15">
      <c r="A196" s="87"/>
      <c r="B196" s="87"/>
      <c r="F196" s="124"/>
    </row>
    <row r="197" spans="1:6" s="56" customFormat="1" ht="15">
      <c r="A197" s="87"/>
      <c r="B197" s="87"/>
      <c r="F197" s="124"/>
    </row>
    <row r="198" spans="1:6" s="56" customFormat="1" ht="15">
      <c r="A198" s="87"/>
      <c r="B198" s="87"/>
      <c r="F198" s="124"/>
    </row>
    <row r="199" spans="1:6" s="56" customFormat="1" ht="15">
      <c r="A199" s="87"/>
      <c r="B199" s="87"/>
      <c r="F199" s="124"/>
    </row>
    <row r="200" spans="1:6" s="56" customFormat="1" ht="15">
      <c r="A200" s="87"/>
      <c r="B200" s="87"/>
      <c r="F200" s="124"/>
    </row>
    <row r="201" spans="1:6" s="56" customFormat="1" ht="15">
      <c r="A201" s="87"/>
      <c r="B201" s="87"/>
      <c r="F201" s="124"/>
    </row>
    <row r="202" spans="1:6" s="56" customFormat="1" ht="15">
      <c r="A202" s="87"/>
      <c r="B202" s="87"/>
      <c r="F202" s="124"/>
    </row>
    <row r="203" spans="1:6" s="56" customFormat="1" ht="15">
      <c r="A203" s="87"/>
      <c r="B203" s="87"/>
      <c r="F203" s="124"/>
    </row>
    <row r="204" spans="1:6" s="56" customFormat="1" ht="15">
      <c r="A204" s="87"/>
      <c r="B204" s="87"/>
      <c r="F204" s="124"/>
    </row>
    <row r="205" spans="1:6" s="56" customFormat="1" ht="15">
      <c r="A205" s="87"/>
      <c r="B205" s="87"/>
      <c r="F205" s="124"/>
    </row>
    <row r="206" spans="1:6" s="56" customFormat="1" ht="15">
      <c r="A206" s="87"/>
      <c r="B206" s="87"/>
      <c r="F206" s="124"/>
    </row>
    <row r="207" spans="1:6" s="56" customFormat="1" ht="15">
      <c r="A207" s="87"/>
      <c r="B207" s="87"/>
      <c r="F207" s="124"/>
    </row>
    <row r="208" spans="1:6" s="56" customFormat="1" ht="15">
      <c r="A208" s="87"/>
      <c r="B208" s="87"/>
      <c r="F208" s="124"/>
    </row>
    <row r="209" spans="1:6" s="56" customFormat="1" ht="15">
      <c r="A209" s="87"/>
      <c r="B209" s="87"/>
      <c r="F209" s="124"/>
    </row>
    <row r="210" spans="1:6" s="56" customFormat="1" ht="15">
      <c r="A210" s="87"/>
      <c r="B210" s="87"/>
      <c r="F210" s="124"/>
    </row>
    <row r="211" spans="1:6" s="56" customFormat="1" ht="15">
      <c r="A211" s="87"/>
      <c r="B211" s="87"/>
      <c r="F211" s="124"/>
    </row>
    <row r="212" spans="1:6" s="56" customFormat="1" ht="15">
      <c r="A212" s="87"/>
      <c r="B212" s="87"/>
      <c r="F212" s="124"/>
    </row>
    <row r="213" spans="1:6" s="56" customFormat="1" ht="15">
      <c r="A213" s="87"/>
      <c r="B213" s="87"/>
      <c r="F213" s="124"/>
    </row>
    <row r="214" spans="1:6" s="56" customFormat="1" ht="15">
      <c r="A214" s="87"/>
      <c r="B214" s="87"/>
      <c r="F214" s="124"/>
    </row>
    <row r="215" spans="1:6" s="56" customFormat="1" ht="15">
      <c r="A215" s="87"/>
      <c r="B215" s="87"/>
      <c r="F215" s="124"/>
    </row>
    <row r="216" spans="1:6" s="56" customFormat="1" ht="15">
      <c r="A216" s="87"/>
      <c r="B216" s="87"/>
      <c r="F216" s="124"/>
    </row>
    <row r="217" spans="1:6" s="56" customFormat="1" ht="15">
      <c r="A217" s="87"/>
      <c r="B217" s="87"/>
      <c r="F217" s="124"/>
    </row>
    <row r="218" spans="1:6" s="56" customFormat="1" ht="15">
      <c r="A218" s="87"/>
      <c r="B218" s="87"/>
      <c r="F218" s="124"/>
    </row>
    <row r="219" spans="1:6" s="56" customFormat="1" ht="15">
      <c r="A219" s="87"/>
      <c r="B219" s="87"/>
      <c r="F219" s="124"/>
    </row>
    <row r="220" spans="1:6" s="56" customFormat="1" ht="15">
      <c r="A220" s="87"/>
      <c r="B220" s="87"/>
      <c r="F220" s="124"/>
    </row>
    <row r="221" spans="1:6" s="56" customFormat="1" ht="15">
      <c r="A221" s="87"/>
      <c r="B221" s="87"/>
      <c r="F221" s="124"/>
    </row>
    <row r="222" spans="1:6" s="56" customFormat="1" ht="15">
      <c r="A222" s="87"/>
      <c r="B222" s="87"/>
      <c r="F222" s="124"/>
    </row>
    <row r="223" spans="1:6" s="56" customFormat="1" ht="15">
      <c r="A223" s="87"/>
      <c r="B223" s="87"/>
      <c r="F223" s="124"/>
    </row>
    <row r="224" spans="1:6" s="56" customFormat="1" ht="15">
      <c r="A224" s="87"/>
      <c r="B224" s="87"/>
      <c r="F224" s="124"/>
    </row>
    <row r="225" spans="1:6" s="56" customFormat="1" ht="15">
      <c r="A225" s="87"/>
      <c r="B225" s="87"/>
      <c r="F225" s="124"/>
    </row>
    <row r="226" spans="1:6" s="56" customFormat="1" ht="15">
      <c r="A226" s="87"/>
      <c r="B226" s="87"/>
      <c r="F226" s="124"/>
    </row>
    <row r="227" spans="1:6" s="56" customFormat="1" ht="15">
      <c r="A227" s="87"/>
      <c r="B227" s="87"/>
      <c r="F227" s="124"/>
    </row>
    <row r="228" spans="1:6" s="56" customFormat="1" ht="0.75" customHeight="1">
      <c r="A228" s="87"/>
      <c r="B228" s="87"/>
      <c r="F228" s="124"/>
    </row>
    <row r="229" spans="1:6" s="56" customFormat="1" ht="15">
      <c r="A229" s="87"/>
      <c r="B229" s="87"/>
      <c r="F229" s="124"/>
    </row>
    <row r="230" spans="1:6" s="56" customFormat="1" ht="15">
      <c r="A230" s="87"/>
      <c r="B230" s="87"/>
      <c r="F230" s="124"/>
    </row>
    <row r="231" spans="1:6" s="56" customFormat="1" ht="15">
      <c r="A231" s="87"/>
      <c r="B231" s="87"/>
      <c r="F231" s="124"/>
    </row>
    <row r="232" spans="1:6" s="56" customFormat="1" ht="15">
      <c r="A232" s="87"/>
      <c r="B232" s="87"/>
      <c r="F232" s="124"/>
    </row>
    <row r="233" spans="1:6" s="56" customFormat="1" ht="15">
      <c r="A233" s="87"/>
      <c r="B233" s="87"/>
      <c r="F233" s="124"/>
    </row>
    <row r="234" spans="1:6" s="56" customFormat="1" ht="15">
      <c r="A234" s="87"/>
      <c r="B234" s="87"/>
      <c r="F234" s="124"/>
    </row>
    <row r="235" spans="1:6" s="56" customFormat="1" ht="15">
      <c r="A235" s="87"/>
      <c r="B235" s="87"/>
      <c r="F235" s="124"/>
    </row>
    <row r="236" spans="1:6" s="56" customFormat="1" ht="15">
      <c r="A236" s="87"/>
      <c r="B236" s="87"/>
      <c r="F236" s="124"/>
    </row>
    <row r="237" spans="1:6" s="56" customFormat="1" ht="15">
      <c r="A237" s="87"/>
      <c r="B237" s="87"/>
      <c r="F237" s="124"/>
    </row>
    <row r="238" spans="1:6" s="56" customFormat="1" ht="15">
      <c r="A238" s="87"/>
      <c r="B238" s="87"/>
      <c r="F238" s="124"/>
    </row>
    <row r="239" spans="1:6" s="56" customFormat="1" ht="15">
      <c r="A239" s="87"/>
      <c r="B239" s="87"/>
      <c r="F239" s="124"/>
    </row>
    <row r="240" spans="1:6" s="56" customFormat="1" ht="15">
      <c r="A240" s="87"/>
      <c r="B240" s="87"/>
      <c r="F240" s="124"/>
    </row>
    <row r="241" spans="1:6" s="56" customFormat="1" ht="15">
      <c r="A241" s="87"/>
      <c r="B241" s="87"/>
      <c r="F241" s="124"/>
    </row>
    <row r="242" spans="1:6" s="56" customFormat="1" ht="15">
      <c r="A242" s="87"/>
      <c r="B242" s="87"/>
      <c r="F242" s="124"/>
    </row>
    <row r="243" spans="1:6" s="56" customFormat="1" ht="15">
      <c r="A243" s="87"/>
      <c r="B243" s="87"/>
      <c r="F243" s="124"/>
    </row>
    <row r="244" spans="1:6" s="56" customFormat="1" ht="15">
      <c r="A244" s="87"/>
      <c r="B244" s="87"/>
      <c r="F244" s="124"/>
    </row>
    <row r="245" spans="1:6" s="56" customFormat="1" ht="15">
      <c r="A245" s="87"/>
      <c r="B245" s="87"/>
      <c r="F245" s="124"/>
    </row>
    <row r="246" spans="1:6" s="56" customFormat="1" ht="15">
      <c r="A246" s="87"/>
      <c r="B246" s="87"/>
      <c r="F246" s="124"/>
    </row>
    <row r="247" spans="1:6" s="56" customFormat="1" ht="15">
      <c r="A247" s="87"/>
      <c r="B247" s="87"/>
      <c r="F247" s="124"/>
    </row>
    <row r="248" spans="1:6" s="56" customFormat="1" ht="15">
      <c r="A248" s="87"/>
      <c r="B248" s="87"/>
      <c r="F248" s="124"/>
    </row>
    <row r="249" spans="1:6" s="56" customFormat="1" ht="15">
      <c r="A249" s="87"/>
      <c r="B249" s="87"/>
      <c r="F249" s="124"/>
    </row>
    <row r="250" spans="1:6" s="56" customFormat="1" ht="15">
      <c r="A250" s="87"/>
      <c r="B250" s="87"/>
      <c r="F250" s="124"/>
    </row>
    <row r="251" spans="1:6" s="56" customFormat="1" ht="15">
      <c r="A251" s="87"/>
      <c r="B251" s="87"/>
      <c r="F251" s="124"/>
    </row>
    <row r="252" spans="1:6" s="56" customFormat="1" ht="15">
      <c r="A252" s="87"/>
      <c r="B252" s="87"/>
      <c r="F252" s="124"/>
    </row>
    <row r="253" spans="1:6" s="56" customFormat="1" ht="15">
      <c r="A253" s="87"/>
      <c r="B253" s="87"/>
      <c r="F253" s="124"/>
    </row>
    <row r="254" spans="1:6" s="56" customFormat="1" ht="15">
      <c r="A254" s="87"/>
      <c r="B254" s="87"/>
      <c r="F254" s="124"/>
    </row>
    <row r="255" spans="1:6" s="56" customFormat="1" ht="15">
      <c r="A255" s="87"/>
      <c r="B255" s="87"/>
      <c r="F255" s="124"/>
    </row>
    <row r="256" spans="1:6" s="56" customFormat="1" ht="15">
      <c r="A256" s="87"/>
      <c r="B256" s="87"/>
      <c r="F256" s="124"/>
    </row>
    <row r="257" spans="1:6" s="56" customFormat="1" ht="15">
      <c r="A257" s="87"/>
      <c r="B257" s="87"/>
      <c r="F257" s="124"/>
    </row>
    <row r="258" spans="1:6" s="56" customFormat="1" ht="15">
      <c r="A258" s="87"/>
      <c r="B258" s="87"/>
      <c r="F258" s="124"/>
    </row>
    <row r="259" spans="1:6" s="56" customFormat="1" ht="15">
      <c r="A259" s="87"/>
      <c r="B259" s="87"/>
      <c r="F259" s="124"/>
    </row>
    <row r="260" spans="1:6" s="56" customFormat="1" ht="15">
      <c r="A260" s="87"/>
      <c r="B260" s="87"/>
      <c r="F260" s="124"/>
    </row>
    <row r="261" spans="1:6" s="56" customFormat="1" ht="15">
      <c r="A261" s="87"/>
      <c r="B261" s="87"/>
      <c r="F261" s="124"/>
    </row>
    <row r="262" spans="1:6" s="56" customFormat="1" ht="15">
      <c r="A262" s="87"/>
      <c r="B262" s="87"/>
      <c r="F262" s="124"/>
    </row>
    <row r="263" spans="1:6" s="56" customFormat="1" ht="15">
      <c r="A263" s="87"/>
      <c r="B263" s="87"/>
      <c r="F263" s="124"/>
    </row>
    <row r="264" spans="1:6" s="56" customFormat="1" ht="15">
      <c r="A264" s="87"/>
      <c r="B264" s="87"/>
      <c r="F264" s="124"/>
    </row>
    <row r="265" spans="1:6" s="56" customFormat="1" ht="15">
      <c r="A265" s="87"/>
      <c r="B265" s="87"/>
      <c r="F265" s="124"/>
    </row>
    <row r="266" s="56" customFormat="1" ht="15">
      <c r="F266" s="124"/>
    </row>
    <row r="267" s="56" customFormat="1" ht="15">
      <c r="F267" s="124"/>
    </row>
    <row r="268" s="56" customFormat="1" ht="15">
      <c r="F268" s="124"/>
    </row>
    <row r="269" s="56" customFormat="1" ht="15">
      <c r="F269" s="124"/>
    </row>
    <row r="270" s="56" customFormat="1" ht="15">
      <c r="F270" s="124"/>
    </row>
    <row r="271" s="56" customFormat="1" ht="15">
      <c r="F271" s="124"/>
    </row>
    <row r="272" s="56" customFormat="1" ht="15">
      <c r="F272" s="124"/>
    </row>
    <row r="273" s="56" customFormat="1" ht="15">
      <c r="F273" s="124"/>
    </row>
    <row r="274" s="56" customFormat="1" ht="15">
      <c r="F274" s="124"/>
    </row>
    <row r="275" s="56" customFormat="1" ht="15">
      <c r="F275" s="124"/>
    </row>
    <row r="276" s="56" customFormat="1" ht="15">
      <c r="F276" s="124"/>
    </row>
    <row r="277" s="56" customFormat="1" ht="15">
      <c r="F277" s="124"/>
    </row>
    <row r="278" s="56" customFormat="1" ht="15">
      <c r="F278" s="124"/>
    </row>
    <row r="279" s="56" customFormat="1" ht="15">
      <c r="F279" s="124"/>
    </row>
    <row r="280" s="56" customFormat="1" ht="15">
      <c r="F280" s="124"/>
    </row>
    <row r="281" s="56" customFormat="1" ht="15">
      <c r="F281" s="124"/>
    </row>
    <row r="282" s="56" customFormat="1" ht="15">
      <c r="F282" s="124"/>
    </row>
    <row r="283" s="56" customFormat="1" ht="15">
      <c r="F283" s="124"/>
    </row>
    <row r="284" s="56" customFormat="1" ht="15">
      <c r="F284" s="124"/>
    </row>
    <row r="285" s="56" customFormat="1" ht="15">
      <c r="F285" s="124"/>
    </row>
    <row r="286" s="56" customFormat="1" ht="15">
      <c r="F286" s="124"/>
    </row>
    <row r="287" s="56" customFormat="1" ht="15">
      <c r="F287" s="124"/>
    </row>
    <row r="288" s="56" customFormat="1" ht="15">
      <c r="F288" s="124"/>
    </row>
    <row r="289" s="56" customFormat="1" ht="15">
      <c r="F289" s="124"/>
    </row>
    <row r="290" s="56" customFormat="1" ht="15">
      <c r="F290" s="124"/>
    </row>
    <row r="291" s="56" customFormat="1" ht="15">
      <c r="F291" s="124"/>
    </row>
    <row r="292" s="56" customFormat="1" ht="15">
      <c r="F292" s="124"/>
    </row>
    <row r="293" s="56" customFormat="1" ht="15">
      <c r="F293" s="124"/>
    </row>
    <row r="294" s="56" customFormat="1" ht="15">
      <c r="F294" s="124"/>
    </row>
    <row r="295" s="56" customFormat="1" ht="15">
      <c r="F295" s="124"/>
    </row>
    <row r="296" s="56" customFormat="1" ht="15">
      <c r="F296" s="124"/>
    </row>
    <row r="297" s="56" customFormat="1" ht="15">
      <c r="F297" s="124"/>
    </row>
    <row r="298" s="56" customFormat="1" ht="15">
      <c r="F298" s="124"/>
    </row>
    <row r="299" s="56" customFormat="1" ht="15">
      <c r="F299" s="124"/>
    </row>
    <row r="300" s="56" customFormat="1" ht="15">
      <c r="F300" s="124"/>
    </row>
    <row r="301" s="56" customFormat="1" ht="15">
      <c r="F301" s="124"/>
    </row>
    <row r="302" s="56" customFormat="1" ht="15">
      <c r="F302" s="124"/>
    </row>
    <row r="303" s="56" customFormat="1" ht="15">
      <c r="F303" s="124"/>
    </row>
    <row r="304" s="56" customFormat="1" ht="15">
      <c r="F304" s="124"/>
    </row>
    <row r="305" s="56" customFormat="1" ht="15">
      <c r="F305" s="124"/>
    </row>
    <row r="306" s="56" customFormat="1" ht="15">
      <c r="F306" s="124"/>
    </row>
    <row r="307" s="56" customFormat="1" ht="15">
      <c r="F307" s="124"/>
    </row>
    <row r="308" s="56" customFormat="1" ht="15">
      <c r="F308" s="124"/>
    </row>
    <row r="309" s="56" customFormat="1" ht="15">
      <c r="F309" s="124"/>
    </row>
    <row r="310" s="56" customFormat="1" ht="15">
      <c r="F310" s="124"/>
    </row>
    <row r="311" s="56" customFormat="1" ht="15">
      <c r="F311" s="124"/>
    </row>
    <row r="312" s="56" customFormat="1" ht="15">
      <c r="F312" s="124"/>
    </row>
    <row r="313" s="56" customFormat="1" ht="15">
      <c r="F313" s="124"/>
    </row>
    <row r="314" s="56" customFormat="1" ht="15">
      <c r="F314" s="124"/>
    </row>
    <row r="315" s="56" customFormat="1" ht="15">
      <c r="F315" s="124"/>
    </row>
    <row r="316" s="56" customFormat="1" ht="15">
      <c r="F316" s="124"/>
    </row>
    <row r="317" s="56" customFormat="1" ht="15">
      <c r="F317" s="124"/>
    </row>
    <row r="318" s="56" customFormat="1" ht="15">
      <c r="F318" s="124"/>
    </row>
    <row r="319" s="56" customFormat="1" ht="15">
      <c r="F319" s="124"/>
    </row>
    <row r="320" s="56" customFormat="1" ht="15">
      <c r="F320" s="124"/>
    </row>
    <row r="321" s="56" customFormat="1" ht="15">
      <c r="F321" s="124"/>
    </row>
    <row r="322" s="56" customFormat="1" ht="15">
      <c r="F322" s="124"/>
    </row>
    <row r="323" s="56" customFormat="1" ht="15">
      <c r="F323" s="124"/>
    </row>
    <row r="324" s="56" customFormat="1" ht="15">
      <c r="F324" s="124"/>
    </row>
    <row r="325" s="56" customFormat="1" ht="15">
      <c r="F325" s="124"/>
    </row>
    <row r="326" s="56" customFormat="1" ht="15">
      <c r="F326" s="124"/>
    </row>
    <row r="327" s="56" customFormat="1" ht="15">
      <c r="F327" s="124"/>
    </row>
    <row r="328" s="56" customFormat="1" ht="15">
      <c r="F328" s="124"/>
    </row>
    <row r="329" s="56" customFormat="1" ht="15">
      <c r="F329" s="124"/>
    </row>
    <row r="330" s="56" customFormat="1" ht="15">
      <c r="F330" s="124"/>
    </row>
    <row r="331" s="56" customFormat="1" ht="15">
      <c r="F331" s="124"/>
    </row>
    <row r="332" s="56" customFormat="1" ht="15">
      <c r="F332" s="124"/>
    </row>
    <row r="333" s="56" customFormat="1" ht="15">
      <c r="F333" s="124"/>
    </row>
    <row r="334" s="56" customFormat="1" ht="15">
      <c r="F334" s="124"/>
    </row>
    <row r="335" s="56" customFormat="1" ht="15">
      <c r="F335" s="124"/>
    </row>
    <row r="336" s="56" customFormat="1" ht="15">
      <c r="F336" s="124"/>
    </row>
    <row r="337" s="56" customFormat="1" ht="15">
      <c r="F337" s="124"/>
    </row>
    <row r="338" s="56" customFormat="1" ht="15">
      <c r="F338" s="124"/>
    </row>
    <row r="339" s="56" customFormat="1" ht="15">
      <c r="F339" s="124"/>
    </row>
    <row r="340" s="56" customFormat="1" ht="15">
      <c r="F340" s="124"/>
    </row>
    <row r="341" s="56" customFormat="1" ht="15">
      <c r="F341" s="124"/>
    </row>
    <row r="342" s="56" customFormat="1" ht="15">
      <c r="F342" s="124"/>
    </row>
    <row r="343" s="56" customFormat="1" ht="15">
      <c r="F343" s="124"/>
    </row>
    <row r="344" s="56" customFormat="1" ht="15">
      <c r="F344" s="124"/>
    </row>
    <row r="345" s="56" customFormat="1" ht="15">
      <c r="F345" s="124"/>
    </row>
    <row r="346" s="56" customFormat="1" ht="15">
      <c r="F346" s="124"/>
    </row>
    <row r="347" s="56" customFormat="1" ht="15">
      <c r="F347" s="124"/>
    </row>
    <row r="348" s="56" customFormat="1" ht="15">
      <c r="F348" s="124"/>
    </row>
    <row r="349" s="56" customFormat="1" ht="15">
      <c r="F349" s="124"/>
    </row>
    <row r="350" s="56" customFormat="1" ht="15">
      <c r="F350" s="124"/>
    </row>
    <row r="351" s="56" customFormat="1" ht="15">
      <c r="F351" s="124"/>
    </row>
    <row r="352" s="56" customFormat="1" ht="15">
      <c r="F352" s="124"/>
    </row>
    <row r="353" s="56" customFormat="1" ht="15">
      <c r="F353" s="124"/>
    </row>
    <row r="354" s="56" customFormat="1" ht="15">
      <c r="F354" s="124"/>
    </row>
    <row r="355" s="56" customFormat="1" ht="15">
      <c r="F355" s="124"/>
    </row>
    <row r="356" s="56" customFormat="1" ht="15">
      <c r="F356" s="124"/>
    </row>
    <row r="357" s="56" customFormat="1" ht="15">
      <c r="F357" s="124"/>
    </row>
    <row r="358" s="56" customFormat="1" ht="15">
      <c r="F358" s="124"/>
    </row>
    <row r="359" s="56" customFormat="1" ht="15">
      <c r="F359" s="124"/>
    </row>
    <row r="360" s="56" customFormat="1" ht="15">
      <c r="F360" s="124"/>
    </row>
    <row r="361" s="56" customFormat="1" ht="15">
      <c r="F361" s="124"/>
    </row>
    <row r="362" s="56" customFormat="1" ht="15">
      <c r="F362" s="124"/>
    </row>
    <row r="363" s="56" customFormat="1" ht="15">
      <c r="F363" s="124"/>
    </row>
    <row r="364" s="56" customFormat="1" ht="15">
      <c r="F364" s="124"/>
    </row>
    <row r="365" s="56" customFormat="1" ht="15">
      <c r="F365" s="124"/>
    </row>
    <row r="366" s="56" customFormat="1" ht="15">
      <c r="F366" s="124"/>
    </row>
    <row r="367" s="56" customFormat="1" ht="15">
      <c r="F367" s="124"/>
    </row>
    <row r="368" s="56" customFormat="1" ht="15">
      <c r="F368" s="124"/>
    </row>
    <row r="369" s="56" customFormat="1" ht="15">
      <c r="F369" s="124"/>
    </row>
    <row r="370" s="56" customFormat="1" ht="15">
      <c r="F370" s="124"/>
    </row>
    <row r="371" s="56" customFormat="1" ht="15">
      <c r="F371" s="124"/>
    </row>
    <row r="372" s="56" customFormat="1" ht="15">
      <c r="F372" s="124"/>
    </row>
    <row r="373" s="56" customFormat="1" ht="15">
      <c r="F373" s="124"/>
    </row>
    <row r="374" s="56" customFormat="1" ht="15">
      <c r="F374" s="124"/>
    </row>
    <row r="375" s="56" customFormat="1" ht="15">
      <c r="F375" s="124"/>
    </row>
    <row r="376" s="56" customFormat="1" ht="15">
      <c r="F376" s="124"/>
    </row>
    <row r="377" s="56" customFormat="1" ht="15">
      <c r="F377" s="124"/>
    </row>
    <row r="378" s="56" customFormat="1" ht="15">
      <c r="F378" s="124"/>
    </row>
    <row r="379" s="56" customFormat="1" ht="15">
      <c r="F379" s="124"/>
    </row>
    <row r="380" s="56" customFormat="1" ht="15">
      <c r="F380" s="124"/>
    </row>
    <row r="381" s="56" customFormat="1" ht="15">
      <c r="F381" s="124"/>
    </row>
    <row r="382" s="56" customFormat="1" ht="15">
      <c r="F382" s="124"/>
    </row>
    <row r="383" s="56" customFormat="1" ht="15">
      <c r="F383" s="124"/>
    </row>
    <row r="384" s="56" customFormat="1" ht="15">
      <c r="F384" s="124"/>
    </row>
    <row r="385" s="56" customFormat="1" ht="15">
      <c r="F385" s="124"/>
    </row>
    <row r="386" s="56" customFormat="1" ht="15">
      <c r="F386" s="124"/>
    </row>
    <row r="387" s="56" customFormat="1" ht="15">
      <c r="F387" s="124"/>
    </row>
    <row r="388" s="56" customFormat="1" ht="15">
      <c r="F388" s="124"/>
    </row>
    <row r="389" s="56" customFormat="1" ht="15">
      <c r="F389" s="124"/>
    </row>
    <row r="390" s="56" customFormat="1" ht="15">
      <c r="F390" s="124"/>
    </row>
  </sheetData>
  <sheetProtection/>
  <mergeCells count="9">
    <mergeCell ref="B149:D149"/>
    <mergeCell ref="B151:D151"/>
    <mergeCell ref="A1:L1"/>
    <mergeCell ref="A2:L2"/>
    <mergeCell ref="A4:A5"/>
    <mergeCell ref="B4:B5"/>
    <mergeCell ref="C4:F4"/>
    <mergeCell ref="G4:I4"/>
    <mergeCell ref="J4:L4"/>
  </mergeCells>
  <printOptions horizontalCentered="1"/>
  <pageMargins left="0.1968503937007874" right="0.1968503937007874" top="0.1968503937007874" bottom="0" header="0" footer="0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88" sqref="M88"/>
    </sheetView>
  </sheetViews>
  <sheetFormatPr defaultColWidth="9.00390625" defaultRowHeight="12.75"/>
  <cols>
    <col min="1" max="1" width="37.25390625" style="52" bestFit="1" customWidth="1"/>
    <col min="2" max="2" width="39.875" style="52" hidden="1" customWidth="1"/>
    <col min="3" max="3" width="47.875" style="52" hidden="1" customWidth="1"/>
    <col min="4" max="4" width="14.7539062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5" bestFit="1" customWidth="1"/>
    <col min="9" max="9" width="11.625" style="56" customWidth="1"/>
    <col min="10" max="10" width="10.75390625" style="52" customWidth="1"/>
    <col min="11" max="11" width="12.625" style="52" customWidth="1"/>
    <col min="12" max="12" width="9.875" style="52" bestFit="1" customWidth="1"/>
    <col min="13" max="13" width="11.00390625" style="52" customWidth="1"/>
    <col min="14" max="14" width="11.625" style="52" customWidth="1"/>
    <col min="15" max="15" width="4.375" style="52" bestFit="1" customWidth="1"/>
    <col min="16" max="16" width="11.125" style="52" hidden="1" customWidth="1"/>
    <col min="17" max="16384" width="9.125" style="52" customWidth="1"/>
  </cols>
  <sheetData>
    <row r="1" spans="1:14" ht="18" customHeight="1">
      <c r="A1" s="397" t="s">
        <v>141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ht="12.75" customHeight="1">
      <c r="A2" s="398" t="str">
        <f>зерноск!A2</f>
        <v>по состоянию на 27 октября 2017 года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4" ht="3" customHeight="1">
      <c r="A3" s="49"/>
      <c r="B3" s="49"/>
      <c r="C3" s="49"/>
      <c r="D3" s="49"/>
      <c r="E3" s="50"/>
      <c r="F3" s="50"/>
      <c r="G3" s="50"/>
      <c r="H3" s="121"/>
      <c r="I3" s="50"/>
      <c r="J3" s="50"/>
      <c r="K3" s="50"/>
      <c r="L3" s="51"/>
      <c r="M3" s="51"/>
      <c r="N3" s="51"/>
    </row>
    <row r="4" spans="1:14" s="56" customFormat="1" ht="18.75" customHeight="1">
      <c r="A4" s="381" t="s">
        <v>1</v>
      </c>
      <c r="B4" s="393" t="s">
        <v>137</v>
      </c>
      <c r="C4" s="389" t="s">
        <v>145</v>
      </c>
      <c r="D4" s="405" t="s">
        <v>146</v>
      </c>
      <c r="E4" s="381" t="s">
        <v>96</v>
      </c>
      <c r="F4" s="381"/>
      <c r="G4" s="382"/>
      <c r="H4" s="382"/>
      <c r="I4" s="385" t="s">
        <v>60</v>
      </c>
      <c r="J4" s="382"/>
      <c r="K4" s="386"/>
      <c r="L4" s="401" t="s">
        <v>0</v>
      </c>
      <c r="M4" s="402"/>
      <c r="N4" s="403"/>
    </row>
    <row r="5" spans="1:19" s="56" customFormat="1" ht="38.25" customHeight="1">
      <c r="A5" s="384"/>
      <c r="B5" s="393"/>
      <c r="C5" s="390"/>
      <c r="D5" s="406"/>
      <c r="E5" s="372" t="s">
        <v>104</v>
      </c>
      <c r="F5" s="372" t="s">
        <v>109</v>
      </c>
      <c r="G5" s="372" t="s">
        <v>105</v>
      </c>
      <c r="H5" s="372" t="s">
        <v>103</v>
      </c>
      <c r="I5" s="374" t="s">
        <v>104</v>
      </c>
      <c r="J5" s="372" t="s">
        <v>105</v>
      </c>
      <c r="K5" s="375" t="s">
        <v>103</v>
      </c>
      <c r="L5" s="372" t="s">
        <v>104</v>
      </c>
      <c r="M5" s="372" t="s">
        <v>105</v>
      </c>
      <c r="N5" s="372" t="s">
        <v>103</v>
      </c>
      <c r="S5" s="60"/>
    </row>
    <row r="6" spans="1:14" s="45" customFormat="1" ht="15.75">
      <c r="A6" s="162" t="s">
        <v>2</v>
      </c>
      <c r="B6" s="321">
        <v>7896.923</v>
      </c>
      <c r="C6" s="21">
        <f>C7+C26+C37+C46+C54+C69+C76+C93</f>
        <v>93.774</v>
      </c>
      <c r="D6" s="360">
        <f>B6-C6</f>
        <v>7803.148999999999</v>
      </c>
      <c r="E6" s="172">
        <f>E7+E26+E37+E46+E54+E69+E76+E93</f>
        <v>5049.022</v>
      </c>
      <c r="F6" s="303">
        <f>E6/D6*100</f>
        <v>64.70492874094805</v>
      </c>
      <c r="G6" s="62">
        <v>5562.409999999999</v>
      </c>
      <c r="H6" s="63">
        <f aca="true" t="shared" si="0" ref="H6:H71">E6-G6</f>
        <v>-513.387999999999</v>
      </c>
      <c r="I6" s="165">
        <f>I7+I26+I37+I46+I54+I69+I76+I93</f>
        <v>7841.491</v>
      </c>
      <c r="J6" s="62">
        <v>8930.759999999998</v>
      </c>
      <c r="K6" s="211">
        <f>I6-J6</f>
        <v>-1089.2689999999984</v>
      </c>
      <c r="L6" s="177">
        <f>IF(E6&gt;0,I6/E6*10,"")</f>
        <v>15.53071268059438</v>
      </c>
      <c r="M6" s="303">
        <f>IF(G6&gt;0,J6/G6*10,"")</f>
        <v>16.05555865173549</v>
      </c>
      <c r="N6" s="63">
        <f>L6-M6</f>
        <v>-0.524845971141108</v>
      </c>
    </row>
    <row r="7" spans="1:14" s="44" customFormat="1" ht="15.75">
      <c r="A7" s="163" t="s">
        <v>3</v>
      </c>
      <c r="B7" s="166">
        <v>1421.771</v>
      </c>
      <c r="C7" s="22">
        <f>SUM(C8:C24)</f>
        <v>53.241</v>
      </c>
      <c r="D7" s="318">
        <f aca="true" t="shared" si="1" ref="D7:D70">B7-C7</f>
        <v>1368.53</v>
      </c>
      <c r="E7" s="173">
        <f>SUM(E8:E24)</f>
        <v>1053.987</v>
      </c>
      <c r="F7" s="39">
        <f aca="true" t="shared" si="2" ref="F7:F70">E7/D7*100</f>
        <v>77.01599526499237</v>
      </c>
      <c r="G7" s="65">
        <v>983.8329999999999</v>
      </c>
      <c r="H7" s="67">
        <f t="shared" si="0"/>
        <v>70.15400000000022</v>
      </c>
      <c r="I7" s="166">
        <f>SUM(I8:I24)</f>
        <v>2101.874</v>
      </c>
      <c r="J7" s="65">
        <v>2243.1</v>
      </c>
      <c r="K7" s="110">
        <f aca="true" t="shared" si="3" ref="K7:K48">I7-J7</f>
        <v>-141.2260000000001</v>
      </c>
      <c r="L7" s="42">
        <f>IF(E7&gt;0,I7/E7*10,"")</f>
        <v>19.942124523357496</v>
      </c>
      <c r="M7" s="39">
        <f>IF(G7&gt;0,J7/G7*10,"")</f>
        <v>22.7996011518215</v>
      </c>
      <c r="N7" s="100">
        <f>L7-M7</f>
        <v>-2.8574766284640027</v>
      </c>
    </row>
    <row r="8" spans="1:14" s="373" customFormat="1" ht="15">
      <c r="A8" s="75" t="s">
        <v>4</v>
      </c>
      <c r="B8" s="167">
        <v>137.719</v>
      </c>
      <c r="C8" s="23">
        <v>0.07</v>
      </c>
      <c r="D8" s="319">
        <f t="shared" si="1"/>
        <v>137.649</v>
      </c>
      <c r="E8" s="94">
        <v>119.4</v>
      </c>
      <c r="F8" s="73">
        <f t="shared" si="2"/>
        <v>86.74236645380643</v>
      </c>
      <c r="G8" s="66">
        <v>111.3</v>
      </c>
      <c r="H8" s="95">
        <f t="shared" si="0"/>
        <v>8.100000000000009</v>
      </c>
      <c r="I8" s="167">
        <v>273.6</v>
      </c>
      <c r="J8" s="66">
        <v>318.5</v>
      </c>
      <c r="K8" s="212">
        <f t="shared" si="3"/>
        <v>-44.89999999999998</v>
      </c>
      <c r="L8" s="72">
        <f aca="true" t="shared" si="4" ref="L8:L70">IF(E8&gt;0,I8/E8*10,"")</f>
        <v>22.91457286432161</v>
      </c>
      <c r="M8" s="73">
        <f aca="true" t="shared" si="5" ref="M8:M70">IF(G8&gt;0,J8/G8*10,"")</f>
        <v>28.61635220125786</v>
      </c>
      <c r="N8" s="95">
        <f>L8-M8</f>
        <v>-5.7017793369362515</v>
      </c>
    </row>
    <row r="9" spans="1:14" s="373" customFormat="1" ht="15">
      <c r="A9" s="75" t="s">
        <v>5</v>
      </c>
      <c r="B9" s="167">
        <v>3.545</v>
      </c>
      <c r="C9" s="23"/>
      <c r="D9" s="319">
        <f t="shared" si="1"/>
        <v>3.545</v>
      </c>
      <c r="E9" s="94">
        <v>1.587</v>
      </c>
      <c r="F9" s="73">
        <f t="shared" si="2"/>
        <v>44.7672778561354</v>
      </c>
      <c r="G9" s="66">
        <v>2.233</v>
      </c>
      <c r="H9" s="101">
        <f t="shared" si="0"/>
        <v>-0.6460000000000001</v>
      </c>
      <c r="I9" s="168">
        <v>4.364</v>
      </c>
      <c r="J9" s="73">
        <v>6.5</v>
      </c>
      <c r="K9" s="111">
        <f t="shared" si="3"/>
        <v>-2.136</v>
      </c>
      <c r="L9" s="72">
        <f t="shared" si="4"/>
        <v>27.498424700693135</v>
      </c>
      <c r="M9" s="73">
        <f t="shared" si="5"/>
        <v>29.108822212270486</v>
      </c>
      <c r="N9" s="101">
        <f aca="true" t="shared" si="6" ref="N9:N14">L9-M9</f>
        <v>-1.6103975115773501</v>
      </c>
    </row>
    <row r="10" spans="1:14" s="373" customFormat="1" ht="15" hidden="1">
      <c r="A10" s="75" t="s">
        <v>6</v>
      </c>
      <c r="B10" s="167"/>
      <c r="C10" s="23"/>
      <c r="D10" s="319">
        <f t="shared" si="1"/>
        <v>0</v>
      </c>
      <c r="E10" s="94"/>
      <c r="F10" s="73" t="e">
        <f t="shared" si="2"/>
        <v>#DIV/0!</v>
      </c>
      <c r="G10" s="66"/>
      <c r="H10" s="101">
        <f t="shared" si="0"/>
        <v>0</v>
      </c>
      <c r="I10" s="168"/>
      <c r="J10" s="73"/>
      <c r="K10" s="111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373" customFormat="1" ht="15">
      <c r="A11" s="75" t="s">
        <v>7</v>
      </c>
      <c r="B11" s="167">
        <v>428.857</v>
      </c>
      <c r="C11" s="23">
        <v>50</v>
      </c>
      <c r="D11" s="319">
        <f t="shared" si="1"/>
        <v>378.857</v>
      </c>
      <c r="E11" s="94">
        <v>367.2</v>
      </c>
      <c r="F11" s="73">
        <f t="shared" si="2"/>
        <v>96.92311347025394</v>
      </c>
      <c r="G11" s="66">
        <v>311.9</v>
      </c>
      <c r="H11" s="101">
        <f t="shared" si="0"/>
        <v>55.30000000000001</v>
      </c>
      <c r="I11" s="168">
        <v>712.3</v>
      </c>
      <c r="J11" s="73">
        <v>724.9</v>
      </c>
      <c r="K11" s="111">
        <f t="shared" si="3"/>
        <v>-12.600000000000023</v>
      </c>
      <c r="L11" s="72">
        <f t="shared" si="4"/>
        <v>19.398148148148145</v>
      </c>
      <c r="M11" s="73">
        <f t="shared" si="5"/>
        <v>23.241423533183713</v>
      </c>
      <c r="N11" s="101">
        <f t="shared" si="6"/>
        <v>-3.843275385035568</v>
      </c>
    </row>
    <row r="12" spans="1:14" s="373" customFormat="1" ht="15" hidden="1">
      <c r="A12" s="75" t="s">
        <v>8</v>
      </c>
      <c r="B12" s="167"/>
      <c r="C12" s="23"/>
      <c r="D12" s="319">
        <f t="shared" si="1"/>
        <v>0</v>
      </c>
      <c r="E12" s="94"/>
      <c r="F12" s="73" t="e">
        <f t="shared" si="2"/>
        <v>#DIV/0!</v>
      </c>
      <c r="G12" s="66"/>
      <c r="H12" s="101">
        <f t="shared" si="0"/>
        <v>0</v>
      </c>
      <c r="I12" s="168"/>
      <c r="J12" s="73"/>
      <c r="K12" s="111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6" s="373" customFormat="1" ht="15" hidden="1">
      <c r="A13" s="75" t="s">
        <v>9</v>
      </c>
      <c r="B13" s="167">
        <v>0.395</v>
      </c>
      <c r="C13" s="23"/>
      <c r="D13" s="319">
        <f t="shared" si="1"/>
        <v>0.395</v>
      </c>
      <c r="E13" s="94"/>
      <c r="F13" s="73">
        <f t="shared" si="2"/>
        <v>0</v>
      </c>
      <c r="G13" s="66"/>
      <c r="H13" s="101">
        <f t="shared" si="0"/>
        <v>0</v>
      </c>
      <c r="I13" s="168"/>
      <c r="J13" s="73"/>
      <c r="K13" s="111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  <c r="O13" s="69"/>
      <c r="P13" s="69"/>
    </row>
    <row r="14" spans="1:14" s="373" customFormat="1" ht="15" hidden="1">
      <c r="A14" s="75" t="s">
        <v>10</v>
      </c>
      <c r="B14" s="167"/>
      <c r="C14" s="23"/>
      <c r="D14" s="319">
        <f t="shared" si="1"/>
        <v>0</v>
      </c>
      <c r="E14" s="94"/>
      <c r="F14" s="73" t="e">
        <f t="shared" si="2"/>
        <v>#DIV/0!</v>
      </c>
      <c r="G14" s="66"/>
      <c r="H14" s="101">
        <f t="shared" si="0"/>
        <v>0</v>
      </c>
      <c r="I14" s="168"/>
      <c r="J14" s="73"/>
      <c r="K14" s="111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373" customFormat="1" ht="15">
      <c r="A15" s="75" t="s">
        <v>11</v>
      </c>
      <c r="B15" s="167">
        <v>150.035</v>
      </c>
      <c r="C15" s="23"/>
      <c r="D15" s="319">
        <f t="shared" si="1"/>
        <v>150.035</v>
      </c>
      <c r="E15" s="94">
        <v>144.1</v>
      </c>
      <c r="F15" s="73">
        <f>E15/D15*100</f>
        <v>96.04425634018729</v>
      </c>
      <c r="G15" s="66">
        <v>132</v>
      </c>
      <c r="H15" s="101">
        <f t="shared" si="0"/>
        <v>12.099999999999994</v>
      </c>
      <c r="I15" s="168">
        <v>307.5</v>
      </c>
      <c r="J15" s="73">
        <v>307.2</v>
      </c>
      <c r="K15" s="111">
        <f t="shared" si="3"/>
        <v>0.30000000000001137</v>
      </c>
      <c r="L15" s="72">
        <f t="shared" si="4"/>
        <v>21.33934767522554</v>
      </c>
      <c r="M15" s="73">
        <f t="shared" si="5"/>
        <v>23.272727272727273</v>
      </c>
      <c r="N15" s="101">
        <f>L15-M15</f>
        <v>-1.9333795975017338</v>
      </c>
    </row>
    <row r="16" spans="1:14" s="373" customFormat="1" ht="15">
      <c r="A16" s="75" t="s">
        <v>12</v>
      </c>
      <c r="B16" s="167">
        <v>184.758</v>
      </c>
      <c r="C16" s="23"/>
      <c r="D16" s="319">
        <f t="shared" si="1"/>
        <v>184.758</v>
      </c>
      <c r="E16" s="94">
        <v>134.7</v>
      </c>
      <c r="F16" s="73">
        <f t="shared" si="2"/>
        <v>72.90617997596856</v>
      </c>
      <c r="G16" s="66">
        <v>127.5</v>
      </c>
      <c r="H16" s="101">
        <f t="shared" si="0"/>
        <v>7.199999999999989</v>
      </c>
      <c r="I16" s="168">
        <v>270.7</v>
      </c>
      <c r="J16" s="73">
        <v>281.5</v>
      </c>
      <c r="K16" s="111">
        <f t="shared" si="3"/>
        <v>-10.800000000000011</v>
      </c>
      <c r="L16" s="72">
        <f t="shared" si="4"/>
        <v>20.096510764662213</v>
      </c>
      <c r="M16" s="73">
        <f t="shared" si="5"/>
        <v>22.07843137254902</v>
      </c>
      <c r="N16" s="101">
        <f aca="true" t="shared" si="7" ref="N16:N32">L16-M16</f>
        <v>-1.9819206078868064</v>
      </c>
    </row>
    <row r="17" spans="1:14" s="373" customFormat="1" ht="15" hidden="1">
      <c r="A17" s="75" t="s">
        <v>92</v>
      </c>
      <c r="B17" s="167">
        <v>0.044</v>
      </c>
      <c r="C17" s="23"/>
      <c r="D17" s="319">
        <f t="shared" si="1"/>
        <v>0.044</v>
      </c>
      <c r="E17" s="94"/>
      <c r="F17" s="73">
        <f t="shared" si="2"/>
        <v>0</v>
      </c>
      <c r="G17" s="66"/>
      <c r="H17" s="101">
        <f t="shared" si="0"/>
        <v>0</v>
      </c>
      <c r="I17" s="168"/>
      <c r="J17" s="73"/>
      <c r="K17" s="111">
        <f t="shared" si="3"/>
        <v>0</v>
      </c>
      <c r="L17" s="72">
        <f t="shared" si="4"/>
      </c>
      <c r="M17" s="73">
        <f t="shared" si="5"/>
      </c>
      <c r="N17" s="101" t="e">
        <f t="shared" si="7"/>
        <v>#VALUE!</v>
      </c>
    </row>
    <row r="18" spans="1:14" s="373" customFormat="1" ht="15">
      <c r="A18" s="75" t="s">
        <v>13</v>
      </c>
      <c r="B18" s="167">
        <v>74.8</v>
      </c>
      <c r="C18" s="23">
        <v>0.811</v>
      </c>
      <c r="D18" s="319">
        <f t="shared" si="1"/>
        <v>73.98899999999999</v>
      </c>
      <c r="E18" s="94">
        <v>35.6</v>
      </c>
      <c r="F18" s="73">
        <f t="shared" si="2"/>
        <v>48.115260376542466</v>
      </c>
      <c r="G18" s="66">
        <v>39.3</v>
      </c>
      <c r="H18" s="101">
        <f t="shared" si="0"/>
        <v>-3.6999999999999957</v>
      </c>
      <c r="I18" s="168">
        <v>84.31</v>
      </c>
      <c r="J18" s="73">
        <v>96.8</v>
      </c>
      <c r="K18" s="111">
        <f t="shared" si="3"/>
        <v>-12.489999999999995</v>
      </c>
      <c r="L18" s="72">
        <f t="shared" si="4"/>
        <v>23.68258426966292</v>
      </c>
      <c r="M18" s="73">
        <f t="shared" si="5"/>
        <v>24.631043256997458</v>
      </c>
      <c r="N18" s="101">
        <f t="shared" si="7"/>
        <v>-0.9484589873345364</v>
      </c>
    </row>
    <row r="19" spans="1:14" s="373" customFormat="1" ht="15">
      <c r="A19" s="75" t="s">
        <v>14</v>
      </c>
      <c r="B19" s="167">
        <v>47.963</v>
      </c>
      <c r="C19" s="23"/>
      <c r="D19" s="319">
        <f t="shared" si="1"/>
        <v>47.963</v>
      </c>
      <c r="E19" s="94">
        <v>19.4</v>
      </c>
      <c r="F19" s="73">
        <f t="shared" si="2"/>
        <v>40.44784521401913</v>
      </c>
      <c r="G19" s="66">
        <v>23.8</v>
      </c>
      <c r="H19" s="101">
        <f t="shared" si="0"/>
        <v>-4.400000000000002</v>
      </c>
      <c r="I19" s="168">
        <v>37.1</v>
      </c>
      <c r="J19" s="73">
        <v>48.7</v>
      </c>
      <c r="K19" s="111">
        <f t="shared" si="3"/>
        <v>-11.600000000000001</v>
      </c>
      <c r="L19" s="72">
        <f t="shared" si="4"/>
        <v>19.12371134020619</v>
      </c>
      <c r="M19" s="73">
        <f t="shared" si="5"/>
        <v>20.46218487394958</v>
      </c>
      <c r="N19" s="101">
        <f t="shared" si="7"/>
        <v>-1.338473533743393</v>
      </c>
    </row>
    <row r="20" spans="1:14" s="373" customFormat="1" ht="15" hidden="1">
      <c r="A20" s="75" t="s">
        <v>15</v>
      </c>
      <c r="B20" s="167">
        <v>999999999</v>
      </c>
      <c r="C20" s="23">
        <v>0.1</v>
      </c>
      <c r="D20" s="319">
        <f t="shared" si="1"/>
        <v>999999998.9</v>
      </c>
      <c r="E20" s="94"/>
      <c r="F20" s="73">
        <f t="shared" si="2"/>
        <v>0</v>
      </c>
      <c r="G20" s="66"/>
      <c r="H20" s="101">
        <f t="shared" si="0"/>
        <v>0</v>
      </c>
      <c r="I20" s="167"/>
      <c r="J20" s="66"/>
      <c r="K20" s="111">
        <f t="shared" si="3"/>
        <v>0</v>
      </c>
      <c r="L20" s="72">
        <f t="shared" si="4"/>
      </c>
      <c r="M20" s="73">
        <f t="shared" si="5"/>
      </c>
      <c r="N20" s="101" t="e">
        <f>L20-M20</f>
        <v>#VALUE!</v>
      </c>
    </row>
    <row r="21" spans="1:14" s="373" customFormat="1" ht="15">
      <c r="A21" s="75" t="s">
        <v>16</v>
      </c>
      <c r="B21" s="167">
        <v>380.993</v>
      </c>
      <c r="C21" s="23">
        <v>2.26</v>
      </c>
      <c r="D21" s="319">
        <f t="shared" si="1"/>
        <v>378.733</v>
      </c>
      <c r="E21" s="94">
        <v>232</v>
      </c>
      <c r="F21" s="73">
        <f t="shared" si="2"/>
        <v>61.256874896034944</v>
      </c>
      <c r="G21" s="73">
        <v>225</v>
      </c>
      <c r="H21" s="101">
        <f t="shared" si="0"/>
        <v>7</v>
      </c>
      <c r="I21" s="167">
        <v>412</v>
      </c>
      <c r="J21" s="66">
        <v>436.9</v>
      </c>
      <c r="K21" s="212">
        <f t="shared" si="3"/>
        <v>-24.899999999999977</v>
      </c>
      <c r="L21" s="72">
        <f t="shared" si="4"/>
        <v>17.758620689655174</v>
      </c>
      <c r="M21" s="73">
        <f t="shared" si="5"/>
        <v>19.417777777777776</v>
      </c>
      <c r="N21" s="95">
        <f t="shared" si="7"/>
        <v>-1.6591570881226012</v>
      </c>
    </row>
    <row r="22" spans="1:14" s="373" customFormat="1" ht="15" hidden="1">
      <c r="A22" s="75" t="s">
        <v>17</v>
      </c>
      <c r="B22" s="167"/>
      <c r="C22" s="23"/>
      <c r="D22" s="319">
        <f t="shared" si="1"/>
        <v>0</v>
      </c>
      <c r="E22" s="94"/>
      <c r="F22" s="73" t="e">
        <f t="shared" si="2"/>
        <v>#DIV/0!</v>
      </c>
      <c r="G22" s="73"/>
      <c r="H22" s="101">
        <f t="shared" si="0"/>
        <v>0</v>
      </c>
      <c r="I22" s="167"/>
      <c r="J22" s="66"/>
      <c r="K22" s="212">
        <f t="shared" si="3"/>
        <v>0</v>
      </c>
      <c r="L22" s="72">
        <f t="shared" si="4"/>
      </c>
      <c r="M22" s="73">
        <f t="shared" si="5"/>
      </c>
      <c r="N22" s="95" t="e">
        <f t="shared" si="7"/>
        <v>#VALUE!</v>
      </c>
    </row>
    <row r="23" spans="1:14" s="373" customFormat="1" ht="15" hidden="1">
      <c r="A23" s="75" t="s">
        <v>18</v>
      </c>
      <c r="B23" s="167">
        <v>12.553</v>
      </c>
      <c r="C23" s="23"/>
      <c r="D23" s="319">
        <f t="shared" si="1"/>
        <v>12.553</v>
      </c>
      <c r="E23" s="94"/>
      <c r="F23" s="73">
        <f t="shared" si="2"/>
        <v>0</v>
      </c>
      <c r="G23" s="73">
        <v>10.8</v>
      </c>
      <c r="H23" s="101">
        <f t="shared" si="0"/>
        <v>-10.8</v>
      </c>
      <c r="I23" s="167"/>
      <c r="J23" s="66">
        <v>22.1</v>
      </c>
      <c r="K23" s="212">
        <f t="shared" si="3"/>
        <v>-22.1</v>
      </c>
      <c r="L23" s="72">
        <f t="shared" si="4"/>
      </c>
      <c r="M23" s="73">
        <f t="shared" si="5"/>
        <v>20.462962962962962</v>
      </c>
      <c r="N23" s="95" t="e">
        <f t="shared" si="7"/>
        <v>#VALUE!</v>
      </c>
    </row>
    <row r="24" spans="1:14" s="373" customFormat="1" ht="15" hidden="1">
      <c r="A24" s="75" t="s">
        <v>19</v>
      </c>
      <c r="B24" s="167"/>
      <c r="C24" s="23"/>
      <c r="D24" s="319">
        <f t="shared" si="1"/>
        <v>0</v>
      </c>
      <c r="E24" s="94"/>
      <c r="F24" s="73" t="e">
        <f t="shared" si="2"/>
        <v>#DIV/0!</v>
      </c>
      <c r="G24" s="73"/>
      <c r="H24" s="101">
        <f t="shared" si="0"/>
        <v>0</v>
      </c>
      <c r="I24" s="167"/>
      <c r="J24" s="66"/>
      <c r="K24" s="212">
        <f t="shared" si="3"/>
        <v>0</v>
      </c>
      <c r="L24" s="72">
        <f t="shared" si="4"/>
      </c>
      <c r="M24" s="73">
        <f t="shared" si="5"/>
      </c>
      <c r="N24" s="95" t="e">
        <f t="shared" si="7"/>
        <v>#VALUE!</v>
      </c>
    </row>
    <row r="25" spans="1:14" s="373" customFormat="1" ht="15" hidden="1">
      <c r="A25" s="75"/>
      <c r="B25" s="167"/>
      <c r="C25" s="23"/>
      <c r="D25" s="319">
        <f t="shared" si="1"/>
        <v>0</v>
      </c>
      <c r="E25" s="94"/>
      <c r="F25" s="73" t="e">
        <f t="shared" si="2"/>
        <v>#DIV/0!</v>
      </c>
      <c r="G25" s="73"/>
      <c r="H25" s="101"/>
      <c r="I25" s="167"/>
      <c r="J25" s="66"/>
      <c r="K25" s="212"/>
      <c r="L25" s="72">
        <f t="shared" si="4"/>
      </c>
      <c r="M25" s="73">
        <f t="shared" si="5"/>
      </c>
      <c r="N25" s="95" t="e">
        <f t="shared" si="7"/>
        <v>#VALUE!</v>
      </c>
    </row>
    <row r="26" spans="1:14" s="44" customFormat="1" ht="15.75" hidden="1">
      <c r="A26" s="163" t="s">
        <v>20</v>
      </c>
      <c r="B26" s="166"/>
      <c r="C26" s="22">
        <f>SUM(C27:C36)-C30</f>
        <v>0</v>
      </c>
      <c r="D26" s="318">
        <f t="shared" si="1"/>
        <v>0</v>
      </c>
      <c r="E26" s="173">
        <f>SUM(E27:E36)-E30</f>
        <v>0</v>
      </c>
      <c r="F26" s="39" t="e">
        <f t="shared" si="2"/>
        <v>#DIV/0!</v>
      </c>
      <c r="G26" s="65"/>
      <c r="H26" s="67">
        <f t="shared" si="0"/>
        <v>0</v>
      </c>
      <c r="I26" s="166">
        <f>SUM(I27:I36)-I30</f>
        <v>0</v>
      </c>
      <c r="J26" s="65"/>
      <c r="K26" s="110">
        <f t="shared" si="3"/>
        <v>0</v>
      </c>
      <c r="L26" s="42">
        <f t="shared" si="4"/>
      </c>
      <c r="M26" s="39">
        <f t="shared" si="5"/>
      </c>
      <c r="N26" s="100" t="e">
        <f t="shared" si="7"/>
        <v>#VALUE!</v>
      </c>
    </row>
    <row r="27" spans="1:14" s="373" customFormat="1" ht="15" hidden="1">
      <c r="A27" s="75" t="s">
        <v>61</v>
      </c>
      <c r="B27" s="167"/>
      <c r="C27" s="23"/>
      <c r="D27" s="319">
        <f t="shared" si="1"/>
        <v>0</v>
      </c>
      <c r="E27" s="94"/>
      <c r="F27" s="73" t="e">
        <f t="shared" si="2"/>
        <v>#DIV/0!</v>
      </c>
      <c r="G27" s="73"/>
      <c r="H27" s="101">
        <f t="shared" si="0"/>
        <v>0</v>
      </c>
      <c r="I27" s="168"/>
      <c r="J27" s="66"/>
      <c r="K27" s="212">
        <f t="shared" si="3"/>
        <v>0</v>
      </c>
      <c r="L27" s="72">
        <f t="shared" si="4"/>
      </c>
      <c r="M27" s="73">
        <f t="shared" si="5"/>
      </c>
      <c r="N27" s="95" t="e">
        <f t="shared" si="7"/>
        <v>#VALUE!</v>
      </c>
    </row>
    <row r="28" spans="1:14" s="373" customFormat="1" ht="15" hidden="1">
      <c r="A28" s="75" t="s">
        <v>21</v>
      </c>
      <c r="B28" s="167"/>
      <c r="C28" s="23"/>
      <c r="D28" s="319">
        <f t="shared" si="1"/>
        <v>0</v>
      </c>
      <c r="E28" s="94"/>
      <c r="F28" s="73" t="e">
        <f t="shared" si="2"/>
        <v>#DIV/0!</v>
      </c>
      <c r="G28" s="73"/>
      <c r="H28" s="101">
        <f t="shared" si="0"/>
        <v>0</v>
      </c>
      <c r="I28" s="168"/>
      <c r="J28" s="66"/>
      <c r="K28" s="212">
        <f t="shared" si="3"/>
        <v>0</v>
      </c>
      <c r="L28" s="72">
        <f t="shared" si="4"/>
      </c>
      <c r="M28" s="73">
        <f t="shared" si="5"/>
      </c>
      <c r="N28" s="95" t="e">
        <f t="shared" si="7"/>
        <v>#VALUE!</v>
      </c>
    </row>
    <row r="29" spans="1:14" s="373" customFormat="1" ht="15" hidden="1">
      <c r="A29" s="75" t="s">
        <v>22</v>
      </c>
      <c r="B29" s="167"/>
      <c r="C29" s="23"/>
      <c r="D29" s="319">
        <f t="shared" si="1"/>
        <v>0</v>
      </c>
      <c r="E29" s="94"/>
      <c r="F29" s="73" t="e">
        <f t="shared" si="2"/>
        <v>#DIV/0!</v>
      </c>
      <c r="G29" s="73"/>
      <c r="H29" s="101">
        <f t="shared" si="0"/>
        <v>0</v>
      </c>
      <c r="I29" s="168"/>
      <c r="J29" s="66"/>
      <c r="K29" s="212">
        <f t="shared" si="3"/>
        <v>0</v>
      </c>
      <c r="L29" s="72">
        <f t="shared" si="4"/>
      </c>
      <c r="M29" s="73">
        <f t="shared" si="5"/>
      </c>
      <c r="N29" s="95" t="e">
        <f t="shared" si="7"/>
        <v>#VALUE!</v>
      </c>
    </row>
    <row r="30" spans="1:14" s="373" customFormat="1" ht="15" hidden="1">
      <c r="A30" s="75" t="s">
        <v>62</v>
      </c>
      <c r="B30" s="167"/>
      <c r="C30" s="23"/>
      <c r="D30" s="319">
        <f t="shared" si="1"/>
        <v>0</v>
      </c>
      <c r="E30" s="94"/>
      <c r="F30" s="73" t="e">
        <f t="shared" si="2"/>
        <v>#DIV/0!</v>
      </c>
      <c r="G30" s="73"/>
      <c r="H30" s="101">
        <f t="shared" si="0"/>
        <v>0</v>
      </c>
      <c r="I30" s="168"/>
      <c r="J30" s="73"/>
      <c r="K30" s="212">
        <f t="shared" si="3"/>
        <v>0</v>
      </c>
      <c r="L30" s="72">
        <f t="shared" si="4"/>
      </c>
      <c r="M30" s="73">
        <f t="shared" si="5"/>
      </c>
      <c r="N30" s="95" t="e">
        <f t="shared" si="7"/>
        <v>#VALUE!</v>
      </c>
    </row>
    <row r="31" spans="1:14" s="373" customFormat="1" ht="15" hidden="1">
      <c r="A31" s="75" t="s">
        <v>23</v>
      </c>
      <c r="B31" s="167"/>
      <c r="C31" s="23"/>
      <c r="D31" s="319">
        <f t="shared" si="1"/>
        <v>0</v>
      </c>
      <c r="E31" s="94"/>
      <c r="F31" s="73" t="e">
        <f t="shared" si="2"/>
        <v>#DIV/0!</v>
      </c>
      <c r="G31" s="73"/>
      <c r="H31" s="101">
        <f t="shared" si="0"/>
        <v>0</v>
      </c>
      <c r="I31" s="168"/>
      <c r="J31" s="73"/>
      <c r="K31" s="212">
        <f t="shared" si="3"/>
        <v>0</v>
      </c>
      <c r="L31" s="72">
        <f t="shared" si="4"/>
      </c>
      <c r="M31" s="73">
        <f t="shared" si="5"/>
      </c>
      <c r="N31" s="95" t="e">
        <f t="shared" si="7"/>
        <v>#VALUE!</v>
      </c>
    </row>
    <row r="32" spans="1:14" s="373" customFormat="1" ht="15" hidden="1">
      <c r="A32" s="75" t="s">
        <v>24</v>
      </c>
      <c r="B32" s="167"/>
      <c r="C32" s="23"/>
      <c r="D32" s="319">
        <f t="shared" si="1"/>
        <v>0</v>
      </c>
      <c r="E32" s="94"/>
      <c r="F32" s="73" t="e">
        <f t="shared" si="2"/>
        <v>#DIV/0!</v>
      </c>
      <c r="G32" s="73"/>
      <c r="H32" s="101">
        <f t="shared" si="0"/>
        <v>0</v>
      </c>
      <c r="I32" s="168"/>
      <c r="J32" s="73"/>
      <c r="K32" s="212">
        <f t="shared" si="3"/>
        <v>0</v>
      </c>
      <c r="L32" s="72">
        <f t="shared" si="4"/>
      </c>
      <c r="M32" s="73">
        <f t="shared" si="5"/>
      </c>
      <c r="N32" s="101" t="e">
        <f t="shared" si="7"/>
        <v>#VALUE!</v>
      </c>
    </row>
    <row r="33" spans="1:14" s="373" customFormat="1" ht="15" hidden="1">
      <c r="A33" s="75" t="s">
        <v>25</v>
      </c>
      <c r="B33" s="167"/>
      <c r="C33" s="23"/>
      <c r="D33" s="319">
        <f t="shared" si="1"/>
        <v>0</v>
      </c>
      <c r="E33" s="94"/>
      <c r="F33" s="73" t="e">
        <f t="shared" si="2"/>
        <v>#DIV/0!</v>
      </c>
      <c r="G33" s="73"/>
      <c r="H33" s="101">
        <f t="shared" si="0"/>
        <v>0</v>
      </c>
      <c r="I33" s="168"/>
      <c r="J33" s="73"/>
      <c r="K33" s="212">
        <f t="shared" si="3"/>
        <v>0</v>
      </c>
      <c r="L33" s="72">
        <f t="shared" si="4"/>
      </c>
      <c r="M33" s="73">
        <f t="shared" si="5"/>
      </c>
      <c r="N33" s="95" t="s">
        <v>100</v>
      </c>
    </row>
    <row r="34" spans="1:14" s="373" customFormat="1" ht="15" hidden="1">
      <c r="A34" s="75" t="s">
        <v>26</v>
      </c>
      <c r="B34" s="167"/>
      <c r="C34" s="23"/>
      <c r="D34" s="319">
        <f t="shared" si="1"/>
        <v>0</v>
      </c>
      <c r="E34" s="94"/>
      <c r="F34" s="73" t="e">
        <f t="shared" si="2"/>
        <v>#DIV/0!</v>
      </c>
      <c r="G34" s="73"/>
      <c r="H34" s="101">
        <f t="shared" si="0"/>
        <v>0</v>
      </c>
      <c r="I34" s="168"/>
      <c r="J34" s="73"/>
      <c r="K34" s="212">
        <f t="shared" si="3"/>
        <v>0</v>
      </c>
      <c r="L34" s="72">
        <f t="shared" si="4"/>
      </c>
      <c r="M34" s="73">
        <f t="shared" si="5"/>
      </c>
      <c r="N34" s="95" t="s">
        <v>100</v>
      </c>
    </row>
    <row r="35" spans="1:14" s="373" customFormat="1" ht="15" hidden="1">
      <c r="A35" s="75" t="s">
        <v>27</v>
      </c>
      <c r="B35" s="167"/>
      <c r="C35" s="23"/>
      <c r="D35" s="319">
        <f t="shared" si="1"/>
        <v>0</v>
      </c>
      <c r="E35" s="94"/>
      <c r="F35" s="73" t="e">
        <f t="shared" si="2"/>
        <v>#DIV/0!</v>
      </c>
      <c r="G35" s="73"/>
      <c r="H35" s="101">
        <f t="shared" si="0"/>
        <v>0</v>
      </c>
      <c r="I35" s="168"/>
      <c r="J35" s="73"/>
      <c r="K35" s="212">
        <f t="shared" si="3"/>
        <v>0</v>
      </c>
      <c r="L35" s="72">
        <f t="shared" si="4"/>
      </c>
      <c r="M35" s="73">
        <f t="shared" si="5"/>
      </c>
      <c r="N35" s="95" t="s">
        <v>100</v>
      </c>
    </row>
    <row r="36" spans="1:14" s="373" customFormat="1" ht="15" hidden="1">
      <c r="A36" s="75" t="s">
        <v>28</v>
      </c>
      <c r="B36" s="167"/>
      <c r="C36" s="23"/>
      <c r="D36" s="319">
        <f t="shared" si="1"/>
        <v>0</v>
      </c>
      <c r="E36" s="94"/>
      <c r="F36" s="73" t="e">
        <f t="shared" si="2"/>
        <v>#DIV/0!</v>
      </c>
      <c r="G36" s="73"/>
      <c r="H36" s="101">
        <f t="shared" si="0"/>
        <v>0</v>
      </c>
      <c r="I36" s="168"/>
      <c r="J36" s="73"/>
      <c r="K36" s="212">
        <f t="shared" si="3"/>
        <v>0</v>
      </c>
      <c r="L36" s="72">
        <f t="shared" si="4"/>
      </c>
      <c r="M36" s="73">
        <f t="shared" si="5"/>
      </c>
      <c r="N36" s="95" t="s">
        <v>100</v>
      </c>
    </row>
    <row r="37" spans="1:16" s="44" customFormat="1" ht="15.75">
      <c r="A37" s="163" t="s">
        <v>93</v>
      </c>
      <c r="B37" s="166">
        <v>1875.108</v>
      </c>
      <c r="C37" s="22">
        <f>SUM(C38:C44)</f>
        <v>2.172</v>
      </c>
      <c r="D37" s="318">
        <f t="shared" si="1"/>
        <v>1872.936</v>
      </c>
      <c r="E37" s="173">
        <f>SUM(E38:E45)</f>
        <v>1484.296</v>
      </c>
      <c r="F37" s="39">
        <f t="shared" si="2"/>
        <v>79.24969139361944</v>
      </c>
      <c r="G37" s="65">
        <v>1392.617</v>
      </c>
      <c r="H37" s="67">
        <f t="shared" si="0"/>
        <v>91.67900000000009</v>
      </c>
      <c r="I37" s="166">
        <f>SUM(I38:I45)</f>
        <v>2788.8450000000003</v>
      </c>
      <c r="J37" s="65">
        <v>2823.6</v>
      </c>
      <c r="K37" s="110">
        <f>I37-J37</f>
        <v>-34.754999999999654</v>
      </c>
      <c r="L37" s="42">
        <f>IF(E37&gt;0,I37/E37*10,"")</f>
        <v>18.789008391857152</v>
      </c>
      <c r="M37" s="39">
        <f>IF(G37&gt;0,J37/G37*10,"")</f>
        <v>20.27549570341307</v>
      </c>
      <c r="N37" s="100">
        <f>L37-M37</f>
        <v>-1.4864873115559192</v>
      </c>
      <c r="O37" s="93"/>
      <c r="P37" s="93"/>
    </row>
    <row r="38" spans="1:14" s="373" customFormat="1" ht="15">
      <c r="A38" s="75" t="s">
        <v>63</v>
      </c>
      <c r="B38" s="167">
        <v>47.161</v>
      </c>
      <c r="C38" s="23">
        <v>0.672</v>
      </c>
      <c r="D38" s="319">
        <f t="shared" si="1"/>
        <v>46.489000000000004</v>
      </c>
      <c r="E38" s="94">
        <v>44.2</v>
      </c>
      <c r="F38" s="73">
        <f t="shared" si="2"/>
        <v>95.07625459786185</v>
      </c>
      <c r="G38" s="66">
        <v>51.6</v>
      </c>
      <c r="H38" s="95">
        <f t="shared" si="0"/>
        <v>-7.399999999999999</v>
      </c>
      <c r="I38" s="167">
        <v>70.6</v>
      </c>
      <c r="J38" s="66">
        <v>89.7</v>
      </c>
      <c r="K38" s="212">
        <f t="shared" si="3"/>
        <v>-19.10000000000001</v>
      </c>
      <c r="L38" s="72">
        <f t="shared" si="4"/>
        <v>15.97285067873303</v>
      </c>
      <c r="M38" s="73">
        <f t="shared" si="5"/>
        <v>17.383720930232556</v>
      </c>
      <c r="N38" s="95">
        <f aca="true" t="shared" si="8" ref="N38:N101">L38-M38</f>
        <v>-1.4108702514995262</v>
      </c>
    </row>
    <row r="39" spans="1:14" s="373" customFormat="1" ht="15">
      <c r="A39" s="75" t="s">
        <v>67</v>
      </c>
      <c r="B39" s="167">
        <v>6.633</v>
      </c>
      <c r="C39" s="23"/>
      <c r="D39" s="319">
        <f t="shared" si="1"/>
        <v>6.633</v>
      </c>
      <c r="E39" s="94">
        <v>5.96</v>
      </c>
      <c r="F39" s="73">
        <f t="shared" si="2"/>
        <v>89.85376149555255</v>
      </c>
      <c r="G39" s="66">
        <v>3.617</v>
      </c>
      <c r="H39" s="95">
        <f t="shared" si="0"/>
        <v>2.343</v>
      </c>
      <c r="I39" s="167">
        <v>5.9</v>
      </c>
      <c r="J39" s="66">
        <v>3.2</v>
      </c>
      <c r="K39" s="212">
        <f t="shared" si="3"/>
        <v>2.7</v>
      </c>
      <c r="L39" s="72">
        <f t="shared" si="4"/>
        <v>9.899328859060404</v>
      </c>
      <c r="M39" s="73">
        <f t="shared" si="5"/>
        <v>8.847110865358033</v>
      </c>
      <c r="N39" s="95">
        <f t="shared" si="8"/>
        <v>1.0522179937023708</v>
      </c>
    </row>
    <row r="40" spans="1:14" s="47" customFormat="1" ht="15">
      <c r="A40" s="164" t="s">
        <v>101</v>
      </c>
      <c r="B40" s="169">
        <v>117.067</v>
      </c>
      <c r="C40" s="24"/>
      <c r="D40" s="319">
        <f t="shared" si="1"/>
        <v>117.067</v>
      </c>
      <c r="E40" s="174">
        <v>114.436</v>
      </c>
      <c r="F40" s="73">
        <f t="shared" si="2"/>
        <v>97.75256904165992</v>
      </c>
      <c r="G40" s="97">
        <v>109.7</v>
      </c>
      <c r="H40" s="98">
        <f>E40-G40</f>
        <v>4.736000000000004</v>
      </c>
      <c r="I40" s="169">
        <v>119.945</v>
      </c>
      <c r="J40" s="97">
        <v>161.5</v>
      </c>
      <c r="K40" s="213">
        <f>I40-J40</f>
        <v>-41.55500000000001</v>
      </c>
      <c r="L40" s="72">
        <f t="shared" si="4"/>
        <v>10.481404453144114</v>
      </c>
      <c r="M40" s="73">
        <f t="shared" si="5"/>
        <v>14.72196900638104</v>
      </c>
      <c r="N40" s="98">
        <f>L40-M40</f>
        <v>-4.240564553236926</v>
      </c>
    </row>
    <row r="41" spans="1:14" s="373" customFormat="1" ht="15">
      <c r="A41" s="75" t="s">
        <v>30</v>
      </c>
      <c r="B41" s="167">
        <v>422.05</v>
      </c>
      <c r="C41" s="23">
        <v>0.4</v>
      </c>
      <c r="D41" s="319">
        <f t="shared" si="1"/>
        <v>421.65000000000003</v>
      </c>
      <c r="E41" s="94">
        <v>418</v>
      </c>
      <c r="F41" s="73">
        <f t="shared" si="2"/>
        <v>99.13435313648759</v>
      </c>
      <c r="G41" s="66">
        <v>423.4</v>
      </c>
      <c r="H41" s="95">
        <f>E41-G41</f>
        <v>-5.399999999999977</v>
      </c>
      <c r="I41" s="167">
        <v>1064</v>
      </c>
      <c r="J41" s="66">
        <v>1088.6</v>
      </c>
      <c r="K41" s="213">
        <f>I41-J41</f>
        <v>-24.59999999999991</v>
      </c>
      <c r="L41" s="72">
        <f t="shared" si="4"/>
        <v>25.454545454545453</v>
      </c>
      <c r="M41" s="73">
        <f t="shared" si="5"/>
        <v>25.710911667453942</v>
      </c>
      <c r="N41" s="95">
        <f t="shared" si="8"/>
        <v>-0.25636621290848893</v>
      </c>
    </row>
    <row r="42" spans="1:14" s="373" customFormat="1" ht="15" hidden="1">
      <c r="A42" s="75" t="s">
        <v>31</v>
      </c>
      <c r="B42" s="167"/>
      <c r="C42" s="23"/>
      <c r="D42" s="319">
        <f t="shared" si="1"/>
        <v>0</v>
      </c>
      <c r="E42" s="94"/>
      <c r="F42" s="73" t="e">
        <f t="shared" si="2"/>
        <v>#DIV/0!</v>
      </c>
      <c r="G42" s="66"/>
      <c r="H42" s="95">
        <f t="shared" si="0"/>
        <v>0</v>
      </c>
      <c r="I42" s="167"/>
      <c r="J42" s="66"/>
      <c r="K42" s="212">
        <f>I42-J42</f>
        <v>0</v>
      </c>
      <c r="L42" s="72">
        <f t="shared" si="4"/>
      </c>
      <c r="M42" s="73">
        <f t="shared" si="5"/>
      </c>
      <c r="N42" s="95" t="e">
        <f t="shared" si="8"/>
        <v>#VALUE!</v>
      </c>
    </row>
    <row r="43" spans="1:14" s="373" customFormat="1" ht="15">
      <c r="A43" s="75" t="s">
        <v>32</v>
      </c>
      <c r="B43" s="167">
        <v>588.786</v>
      </c>
      <c r="C43" s="23"/>
      <c r="D43" s="319">
        <f t="shared" si="1"/>
        <v>588.786</v>
      </c>
      <c r="E43" s="94">
        <v>291</v>
      </c>
      <c r="F43" s="73">
        <f t="shared" si="2"/>
        <v>49.42372950443795</v>
      </c>
      <c r="G43" s="66">
        <v>328.6</v>
      </c>
      <c r="H43" s="95">
        <f t="shared" si="0"/>
        <v>-37.60000000000002</v>
      </c>
      <c r="I43" s="167">
        <v>369.5</v>
      </c>
      <c r="J43" s="66">
        <v>484.7</v>
      </c>
      <c r="K43" s="212">
        <f t="shared" si="3"/>
        <v>-115.19999999999999</v>
      </c>
      <c r="L43" s="72">
        <f t="shared" si="4"/>
        <v>12.697594501718212</v>
      </c>
      <c r="M43" s="73">
        <f t="shared" si="5"/>
        <v>14.750456482045038</v>
      </c>
      <c r="N43" s="95">
        <f t="shared" si="8"/>
        <v>-2.052861980326826</v>
      </c>
    </row>
    <row r="44" spans="1:14" s="373" customFormat="1" ht="15">
      <c r="A44" s="75" t="s">
        <v>33</v>
      </c>
      <c r="B44" s="167">
        <v>693.411</v>
      </c>
      <c r="C44" s="23">
        <v>1.1</v>
      </c>
      <c r="D44" s="319">
        <f t="shared" si="1"/>
        <v>692.3109999999999</v>
      </c>
      <c r="E44" s="94">
        <v>610.7</v>
      </c>
      <c r="F44" s="73">
        <f t="shared" si="2"/>
        <v>88.21180076584079</v>
      </c>
      <c r="G44" s="66">
        <v>475.7</v>
      </c>
      <c r="H44" s="95">
        <f t="shared" si="0"/>
        <v>135.00000000000006</v>
      </c>
      <c r="I44" s="167">
        <v>1158.9</v>
      </c>
      <c r="J44" s="66">
        <v>995.9</v>
      </c>
      <c r="K44" s="212">
        <f t="shared" si="3"/>
        <v>163.0000000000001</v>
      </c>
      <c r="L44" s="72">
        <f t="shared" si="4"/>
        <v>18.97658424758474</v>
      </c>
      <c r="M44" s="73">
        <f t="shared" si="5"/>
        <v>20.935463527433257</v>
      </c>
      <c r="N44" s="95">
        <f t="shared" si="8"/>
        <v>-1.9588792798485173</v>
      </c>
    </row>
    <row r="45" spans="1:14" s="373" customFormat="1" ht="15" hidden="1">
      <c r="A45" s="75" t="s">
        <v>102</v>
      </c>
      <c r="B45" s="167">
        <v>0</v>
      </c>
      <c r="C45" s="23"/>
      <c r="D45" s="319">
        <f t="shared" si="1"/>
        <v>0</v>
      </c>
      <c r="E45" s="94"/>
      <c r="F45" s="73" t="e">
        <f t="shared" si="2"/>
        <v>#DIV/0!</v>
      </c>
      <c r="G45" s="66"/>
      <c r="H45" s="95">
        <f t="shared" si="0"/>
        <v>0</v>
      </c>
      <c r="I45" s="167"/>
      <c r="J45" s="66"/>
      <c r="K45" s="212"/>
      <c r="L45" s="72">
        <f t="shared" si="4"/>
      </c>
      <c r="M45" s="73">
        <f t="shared" si="5"/>
      </c>
      <c r="N45" s="95" t="e">
        <f>L45-M45</f>
        <v>#VALUE!</v>
      </c>
    </row>
    <row r="46" spans="1:14" s="44" customFormat="1" ht="15.75">
      <c r="A46" s="163" t="s">
        <v>98</v>
      </c>
      <c r="B46" s="166">
        <v>402.809</v>
      </c>
      <c r="C46" s="25">
        <f>SUM(C47:C53)</f>
        <v>20.011000000000003</v>
      </c>
      <c r="D46" s="318">
        <f t="shared" si="1"/>
        <v>382.798</v>
      </c>
      <c r="E46" s="175">
        <f>SUM(E47:E53)</f>
        <v>373.682</v>
      </c>
      <c r="F46" s="39">
        <f t="shared" si="2"/>
        <v>97.61858734894122</v>
      </c>
      <c r="G46" s="99">
        <v>303</v>
      </c>
      <c r="H46" s="67">
        <f t="shared" si="0"/>
        <v>70.68200000000002</v>
      </c>
      <c r="I46" s="170">
        <f>SUM(I47:I53)</f>
        <v>711.162</v>
      </c>
      <c r="J46" s="99">
        <v>604</v>
      </c>
      <c r="K46" s="110">
        <f>I46-J46</f>
        <v>107.16200000000003</v>
      </c>
      <c r="L46" s="42">
        <f>IF(E46&gt;0,I46/E46*10,"")</f>
        <v>19.03120835362688</v>
      </c>
      <c r="M46" s="39">
        <f>IF(G46&gt;0,J46/G46*10,"")</f>
        <v>19.933993399339933</v>
      </c>
      <c r="N46" s="100">
        <f t="shared" si="8"/>
        <v>-0.9027850457130526</v>
      </c>
    </row>
    <row r="47" spans="1:16" s="373" customFormat="1" ht="15">
      <c r="A47" s="75" t="s">
        <v>64</v>
      </c>
      <c r="B47" s="167">
        <v>8.052</v>
      </c>
      <c r="C47" s="23"/>
      <c r="D47" s="319">
        <f t="shared" si="1"/>
        <v>8.052</v>
      </c>
      <c r="E47" s="94">
        <v>8.1</v>
      </c>
      <c r="F47" s="73">
        <f t="shared" si="2"/>
        <v>100.59612518628913</v>
      </c>
      <c r="G47" s="66">
        <v>7.4</v>
      </c>
      <c r="H47" s="95">
        <f t="shared" si="0"/>
        <v>0.6999999999999993</v>
      </c>
      <c r="I47" s="167">
        <v>10.2</v>
      </c>
      <c r="J47" s="66">
        <v>9.6</v>
      </c>
      <c r="K47" s="212">
        <f t="shared" si="3"/>
        <v>0.5999999999999996</v>
      </c>
      <c r="L47" s="72">
        <f t="shared" si="4"/>
        <v>12.592592592592593</v>
      </c>
      <c r="M47" s="73">
        <f t="shared" si="5"/>
        <v>12.972972972972972</v>
      </c>
      <c r="N47" s="101">
        <f t="shared" si="8"/>
        <v>-0.38038038038037847</v>
      </c>
      <c r="P47" s="373">
        <f>O47*E47/10</f>
        <v>0</v>
      </c>
    </row>
    <row r="48" spans="1:14" s="373" customFormat="1" ht="15">
      <c r="A48" s="75" t="s">
        <v>65</v>
      </c>
      <c r="B48" s="167">
        <v>8.192</v>
      </c>
      <c r="C48" s="23">
        <v>4.993</v>
      </c>
      <c r="D48" s="319">
        <f t="shared" si="1"/>
        <v>3.199</v>
      </c>
      <c r="E48" s="94">
        <v>1</v>
      </c>
      <c r="F48" s="73">
        <f t="shared" si="2"/>
        <v>31.259768677711786</v>
      </c>
      <c r="G48" s="66">
        <v>4.5</v>
      </c>
      <c r="H48" s="95">
        <f t="shared" si="0"/>
        <v>-3.5</v>
      </c>
      <c r="I48" s="167">
        <v>0.8</v>
      </c>
      <c r="J48" s="66">
        <v>4.2</v>
      </c>
      <c r="K48" s="212">
        <f t="shared" si="3"/>
        <v>-3.4000000000000004</v>
      </c>
      <c r="L48" s="72">
        <f t="shared" si="4"/>
        <v>8</v>
      </c>
      <c r="M48" s="73">
        <f t="shared" si="5"/>
        <v>9.333333333333334</v>
      </c>
      <c r="N48" s="101">
        <f t="shared" si="8"/>
        <v>-1.333333333333334</v>
      </c>
    </row>
    <row r="49" spans="1:14" s="373" customFormat="1" ht="15">
      <c r="A49" s="75" t="s">
        <v>66</v>
      </c>
      <c r="B49" s="167">
        <v>19.049</v>
      </c>
      <c r="C49" s="23"/>
      <c r="D49" s="319">
        <f t="shared" si="1"/>
        <v>19.049</v>
      </c>
      <c r="E49" s="94">
        <v>15.8</v>
      </c>
      <c r="F49" s="73">
        <f t="shared" si="2"/>
        <v>82.94398656097434</v>
      </c>
      <c r="G49" s="66">
        <v>18.8</v>
      </c>
      <c r="H49" s="95">
        <f t="shared" si="0"/>
        <v>-3</v>
      </c>
      <c r="I49" s="167">
        <v>23.2</v>
      </c>
      <c r="J49" s="66">
        <v>37.7</v>
      </c>
      <c r="K49" s="212">
        <f>I49-J49</f>
        <v>-14.500000000000004</v>
      </c>
      <c r="L49" s="72">
        <f t="shared" si="4"/>
        <v>14.683544303797467</v>
      </c>
      <c r="M49" s="73">
        <f t="shared" si="5"/>
        <v>20.0531914893617</v>
      </c>
      <c r="N49" s="101">
        <f t="shared" si="8"/>
        <v>-5.369647185564235</v>
      </c>
    </row>
    <row r="50" spans="1:14" s="373" customFormat="1" ht="15">
      <c r="A50" s="75" t="s">
        <v>29</v>
      </c>
      <c r="B50" s="167">
        <v>8.482</v>
      </c>
      <c r="C50" s="23">
        <v>0.218</v>
      </c>
      <c r="D50" s="319">
        <f t="shared" si="1"/>
        <v>8.264</v>
      </c>
      <c r="E50" s="94">
        <v>5.606</v>
      </c>
      <c r="F50" s="73">
        <f t="shared" si="2"/>
        <v>67.83639883833496</v>
      </c>
      <c r="G50" s="66">
        <v>10.1</v>
      </c>
      <c r="H50" s="95">
        <f t="shared" si="0"/>
        <v>-4.494</v>
      </c>
      <c r="I50" s="167">
        <v>9.903</v>
      </c>
      <c r="J50" s="66">
        <v>15.8</v>
      </c>
      <c r="K50" s="212">
        <f>I50-J50</f>
        <v>-5.897</v>
      </c>
      <c r="L50" s="72">
        <f t="shared" si="4"/>
        <v>17.66500178380307</v>
      </c>
      <c r="M50" s="73">
        <f t="shared" si="5"/>
        <v>15.643564356435643</v>
      </c>
      <c r="N50" s="101">
        <f t="shared" si="8"/>
        <v>2.0214374273674274</v>
      </c>
    </row>
    <row r="51" spans="1:14" s="373" customFormat="1" ht="15">
      <c r="A51" s="75" t="s">
        <v>68</v>
      </c>
      <c r="B51" s="167">
        <v>5.058</v>
      </c>
      <c r="C51" s="23"/>
      <c r="D51" s="319">
        <f t="shared" si="1"/>
        <v>5.058</v>
      </c>
      <c r="E51" s="94">
        <v>4</v>
      </c>
      <c r="F51" s="73">
        <f t="shared" si="2"/>
        <v>79.08264136022144</v>
      </c>
      <c r="G51" s="66">
        <v>3</v>
      </c>
      <c r="H51" s="95">
        <f t="shared" si="0"/>
        <v>1</v>
      </c>
      <c r="I51" s="167">
        <v>3.1</v>
      </c>
      <c r="J51" s="66">
        <v>3.7</v>
      </c>
      <c r="K51" s="212">
        <f>I51-J51</f>
        <v>-0.6000000000000001</v>
      </c>
      <c r="L51" s="72">
        <f t="shared" si="4"/>
        <v>7.75</v>
      </c>
      <c r="M51" s="73">
        <f t="shared" si="5"/>
        <v>12.333333333333334</v>
      </c>
      <c r="N51" s="101">
        <f t="shared" si="8"/>
        <v>-4.583333333333334</v>
      </c>
    </row>
    <row r="52" spans="1:14" s="373" customFormat="1" ht="15">
      <c r="A52" s="75" t="s">
        <v>69</v>
      </c>
      <c r="B52" s="167">
        <v>31.71</v>
      </c>
      <c r="C52" s="23">
        <v>14.8</v>
      </c>
      <c r="D52" s="319">
        <f t="shared" si="1"/>
        <v>16.91</v>
      </c>
      <c r="E52" s="94">
        <v>16.91</v>
      </c>
      <c r="F52" s="73">
        <f t="shared" si="2"/>
        <v>100</v>
      </c>
      <c r="G52" s="66">
        <v>11.5</v>
      </c>
      <c r="H52" s="95">
        <f t="shared" si="0"/>
        <v>5.41</v>
      </c>
      <c r="I52" s="167">
        <v>16.059</v>
      </c>
      <c r="J52" s="66">
        <v>13.8</v>
      </c>
      <c r="K52" s="212">
        <f>I52-J52</f>
        <v>2.2590000000000003</v>
      </c>
      <c r="L52" s="72">
        <f t="shared" si="4"/>
        <v>9.496747486694264</v>
      </c>
      <c r="M52" s="73">
        <f t="shared" si="5"/>
        <v>12</v>
      </c>
      <c r="N52" s="101">
        <f t="shared" si="8"/>
        <v>-2.5032525133057355</v>
      </c>
    </row>
    <row r="53" spans="1:18" s="373" customFormat="1" ht="15.75">
      <c r="A53" s="75" t="s">
        <v>95</v>
      </c>
      <c r="B53" s="167">
        <v>322.266</v>
      </c>
      <c r="C53" s="23"/>
      <c r="D53" s="319">
        <f t="shared" si="1"/>
        <v>322.266</v>
      </c>
      <c r="E53" s="94">
        <v>322.266</v>
      </c>
      <c r="F53" s="73">
        <f t="shared" si="2"/>
        <v>100</v>
      </c>
      <c r="G53" s="66">
        <v>247.7</v>
      </c>
      <c r="H53" s="95">
        <f t="shared" si="0"/>
        <v>74.56600000000003</v>
      </c>
      <c r="I53" s="167">
        <v>647.9</v>
      </c>
      <c r="J53" s="66">
        <v>519.2</v>
      </c>
      <c r="K53" s="212">
        <f>I53-J53</f>
        <v>128.69999999999993</v>
      </c>
      <c r="L53" s="72">
        <f t="shared" si="4"/>
        <v>20.104509938994497</v>
      </c>
      <c r="M53" s="73">
        <f t="shared" si="5"/>
        <v>20.960839725474365</v>
      </c>
      <c r="N53" s="101">
        <f>L53-M53</f>
        <v>-0.8563297864798685</v>
      </c>
      <c r="R53" s="44"/>
    </row>
    <row r="54" spans="1:14" s="44" customFormat="1" ht="15.75">
      <c r="A54" s="41" t="s">
        <v>34</v>
      </c>
      <c r="B54" s="166">
        <v>3458.526</v>
      </c>
      <c r="C54" s="26">
        <f>SUM(C55:C68)</f>
        <v>14.349999999999998</v>
      </c>
      <c r="D54" s="318">
        <f t="shared" si="1"/>
        <v>3444.176</v>
      </c>
      <c r="E54" s="42">
        <f>SUM(E55:E68)</f>
        <v>1794.937</v>
      </c>
      <c r="F54" s="39">
        <f t="shared" si="2"/>
        <v>52.11513581187488</v>
      </c>
      <c r="G54" s="39">
        <v>2578.9999999999995</v>
      </c>
      <c r="H54" s="67">
        <f t="shared" si="0"/>
        <v>-784.0629999999996</v>
      </c>
      <c r="I54" s="171">
        <f>SUM(I55:I68)</f>
        <v>1864.76</v>
      </c>
      <c r="J54" s="39">
        <v>2932.6</v>
      </c>
      <c r="K54" s="361">
        <f aca="true" t="shared" si="9" ref="K54:K75">I54-J54</f>
        <v>-1067.84</v>
      </c>
      <c r="L54" s="42">
        <f t="shared" si="4"/>
        <v>10.38899972533855</v>
      </c>
      <c r="M54" s="39">
        <f>IF(G54&gt;0,J54/G54*10,"")</f>
        <v>11.371074059713068</v>
      </c>
      <c r="N54" s="131">
        <f t="shared" si="8"/>
        <v>-0.9820743343745182</v>
      </c>
    </row>
    <row r="55" spans="1:14" s="373" customFormat="1" ht="15">
      <c r="A55" s="70" t="s">
        <v>70</v>
      </c>
      <c r="B55" s="167">
        <v>235.43</v>
      </c>
      <c r="C55" s="23">
        <v>3.9</v>
      </c>
      <c r="D55" s="319">
        <f t="shared" si="1"/>
        <v>231.53</v>
      </c>
      <c r="E55" s="72">
        <v>154.8</v>
      </c>
      <c r="F55" s="73">
        <f t="shared" si="2"/>
        <v>66.85958623072604</v>
      </c>
      <c r="G55" s="73">
        <v>198</v>
      </c>
      <c r="H55" s="95">
        <f t="shared" si="0"/>
        <v>-43.19999999999999</v>
      </c>
      <c r="I55" s="168">
        <v>175.7</v>
      </c>
      <c r="J55" s="73">
        <v>210</v>
      </c>
      <c r="K55" s="212">
        <f>I55-J55</f>
        <v>-34.30000000000001</v>
      </c>
      <c r="L55" s="72">
        <f t="shared" si="4"/>
        <v>11.350129198966407</v>
      </c>
      <c r="M55" s="73">
        <f t="shared" si="5"/>
        <v>10.606060606060606</v>
      </c>
      <c r="N55" s="127">
        <f t="shared" si="8"/>
        <v>0.7440685929058013</v>
      </c>
    </row>
    <row r="56" spans="1:14" s="373" customFormat="1" ht="15" hidden="1">
      <c r="A56" s="70" t="s">
        <v>71</v>
      </c>
      <c r="B56" s="167"/>
      <c r="C56" s="23"/>
      <c r="D56" s="319">
        <f t="shared" si="1"/>
        <v>0</v>
      </c>
      <c r="E56" s="72"/>
      <c r="F56" s="73" t="e">
        <f t="shared" si="2"/>
        <v>#DIV/0!</v>
      </c>
      <c r="G56" s="73"/>
      <c r="H56" s="95">
        <f t="shared" si="0"/>
        <v>0</v>
      </c>
      <c r="I56" s="168"/>
      <c r="J56" s="73"/>
      <c r="K56" s="212">
        <f t="shared" si="9"/>
        <v>0</v>
      </c>
      <c r="L56" s="72">
        <f t="shared" si="4"/>
      </c>
      <c r="M56" s="73">
        <f t="shared" si="5"/>
      </c>
      <c r="N56" s="127" t="e">
        <f t="shared" si="8"/>
        <v>#VALUE!</v>
      </c>
    </row>
    <row r="57" spans="1:14" s="373" customFormat="1" ht="15">
      <c r="A57" s="70" t="s">
        <v>72</v>
      </c>
      <c r="B57" s="167">
        <v>4.494</v>
      </c>
      <c r="C57" s="23"/>
      <c r="D57" s="319">
        <f t="shared" si="1"/>
        <v>4.494</v>
      </c>
      <c r="E57" s="72">
        <v>1.232</v>
      </c>
      <c r="F57" s="73">
        <f t="shared" si="2"/>
        <v>27.41433021806854</v>
      </c>
      <c r="G57" s="73">
        <v>3.8</v>
      </c>
      <c r="H57" s="95">
        <f t="shared" si="0"/>
        <v>-2.5679999999999996</v>
      </c>
      <c r="I57" s="168">
        <v>1.795</v>
      </c>
      <c r="J57" s="73">
        <v>5.8</v>
      </c>
      <c r="K57" s="212">
        <f t="shared" si="9"/>
        <v>-4.005</v>
      </c>
      <c r="L57" s="72">
        <f t="shared" si="4"/>
        <v>14.569805194805195</v>
      </c>
      <c r="M57" s="73">
        <f t="shared" si="5"/>
        <v>15.263157894736842</v>
      </c>
      <c r="N57" s="127">
        <f t="shared" si="8"/>
        <v>-0.6933526999316477</v>
      </c>
    </row>
    <row r="58" spans="1:14" s="373" customFormat="1" ht="15">
      <c r="A58" s="70" t="s">
        <v>73</v>
      </c>
      <c r="B58" s="167">
        <v>130.756</v>
      </c>
      <c r="C58" s="23"/>
      <c r="D58" s="319">
        <f t="shared" si="1"/>
        <v>130.756</v>
      </c>
      <c r="E58" s="72">
        <v>46.8</v>
      </c>
      <c r="F58" s="73">
        <f t="shared" si="2"/>
        <v>35.791856587843</v>
      </c>
      <c r="G58" s="73">
        <v>107.6</v>
      </c>
      <c r="H58" s="95">
        <f t="shared" si="0"/>
        <v>-60.8</v>
      </c>
      <c r="I58" s="168">
        <v>67.9</v>
      </c>
      <c r="J58" s="73">
        <v>134.2</v>
      </c>
      <c r="K58" s="212">
        <f t="shared" si="9"/>
        <v>-66.29999999999998</v>
      </c>
      <c r="L58" s="72">
        <f t="shared" si="4"/>
        <v>14.50854700854701</v>
      </c>
      <c r="M58" s="73">
        <f t="shared" si="5"/>
        <v>12.472118959107805</v>
      </c>
      <c r="N58" s="127">
        <f t="shared" si="8"/>
        <v>2.0364280494392055</v>
      </c>
    </row>
    <row r="59" spans="1:14" s="373" customFormat="1" ht="15" hidden="1">
      <c r="A59" s="70" t="s">
        <v>74</v>
      </c>
      <c r="B59" s="167">
        <v>0</v>
      </c>
      <c r="C59" s="23"/>
      <c r="D59" s="319">
        <f t="shared" si="1"/>
        <v>0</v>
      </c>
      <c r="E59" s="72"/>
      <c r="F59" s="73" t="e">
        <f t="shared" si="2"/>
        <v>#DIV/0!</v>
      </c>
      <c r="G59" s="73"/>
      <c r="H59" s="95">
        <f t="shared" si="0"/>
        <v>0</v>
      </c>
      <c r="I59" s="168"/>
      <c r="J59" s="73"/>
      <c r="K59" s="212">
        <f t="shared" si="9"/>
        <v>0</v>
      </c>
      <c r="L59" s="72">
        <f t="shared" si="4"/>
      </c>
      <c r="M59" s="73">
        <f t="shared" si="5"/>
      </c>
      <c r="N59" s="127" t="e">
        <f t="shared" si="8"/>
        <v>#VALUE!</v>
      </c>
    </row>
    <row r="60" spans="1:14" s="373" customFormat="1" ht="15">
      <c r="A60" s="70" t="s">
        <v>35</v>
      </c>
      <c r="B60" s="167">
        <v>6.861</v>
      </c>
      <c r="C60" s="23">
        <v>0.7</v>
      </c>
      <c r="D60" s="319">
        <f t="shared" si="1"/>
        <v>6.161</v>
      </c>
      <c r="E60" s="72">
        <v>0.2</v>
      </c>
      <c r="F60" s="73">
        <f t="shared" si="2"/>
        <v>3.24622626197046</v>
      </c>
      <c r="G60" s="73">
        <v>3</v>
      </c>
      <c r="H60" s="95">
        <f t="shared" si="0"/>
        <v>-2.8</v>
      </c>
      <c r="I60" s="168">
        <v>0.3</v>
      </c>
      <c r="J60" s="73">
        <v>3.9</v>
      </c>
      <c r="K60" s="212">
        <f t="shared" si="9"/>
        <v>-3.6</v>
      </c>
      <c r="L60" s="72">
        <f t="shared" si="4"/>
        <v>14.999999999999998</v>
      </c>
      <c r="M60" s="73">
        <f t="shared" si="5"/>
        <v>13</v>
      </c>
      <c r="N60" s="127">
        <f t="shared" si="8"/>
        <v>1.9999999999999982</v>
      </c>
    </row>
    <row r="61" spans="1:14" s="373" customFormat="1" ht="15" hidden="1">
      <c r="A61" s="70" t="s">
        <v>94</v>
      </c>
      <c r="B61" s="167"/>
      <c r="C61" s="23"/>
      <c r="D61" s="319">
        <f t="shared" si="1"/>
        <v>0</v>
      </c>
      <c r="E61" s="72"/>
      <c r="F61" s="73" t="e">
        <f t="shared" si="2"/>
        <v>#DIV/0!</v>
      </c>
      <c r="G61" s="73"/>
      <c r="H61" s="95">
        <f>E61-G61</f>
        <v>0</v>
      </c>
      <c r="I61" s="168"/>
      <c r="J61" s="73"/>
      <c r="K61" s="212">
        <f t="shared" si="9"/>
        <v>0</v>
      </c>
      <c r="L61" s="72">
        <f t="shared" si="4"/>
      </c>
      <c r="M61" s="73">
        <f t="shared" si="5"/>
      </c>
      <c r="N61" s="127" t="e">
        <f>L61-M61</f>
        <v>#VALUE!</v>
      </c>
    </row>
    <row r="62" spans="1:14" s="373" customFormat="1" ht="15" hidden="1">
      <c r="A62" s="70" t="s">
        <v>36</v>
      </c>
      <c r="B62" s="167">
        <v>999999999</v>
      </c>
      <c r="C62" s="23"/>
      <c r="D62" s="319">
        <f t="shared" si="1"/>
        <v>999999999</v>
      </c>
      <c r="E62" s="72"/>
      <c r="F62" s="73">
        <f t="shared" si="2"/>
        <v>0</v>
      </c>
      <c r="G62" s="73"/>
      <c r="H62" s="95">
        <f t="shared" si="0"/>
        <v>0</v>
      </c>
      <c r="I62" s="168"/>
      <c r="J62" s="73"/>
      <c r="K62" s="212">
        <f t="shared" si="9"/>
        <v>0</v>
      </c>
      <c r="L62" s="72">
        <f t="shared" si="4"/>
      </c>
      <c r="M62" s="73">
        <f t="shared" si="5"/>
      </c>
      <c r="N62" s="127" t="e">
        <f t="shared" si="8"/>
        <v>#VALUE!</v>
      </c>
    </row>
    <row r="63" spans="1:14" s="373" customFormat="1" ht="15">
      <c r="A63" s="70" t="s">
        <v>75</v>
      </c>
      <c r="B63" s="167">
        <v>27.237</v>
      </c>
      <c r="C63" s="23">
        <v>0.45</v>
      </c>
      <c r="D63" s="319">
        <f t="shared" si="1"/>
        <v>26.787</v>
      </c>
      <c r="E63" s="72">
        <v>1.298</v>
      </c>
      <c r="F63" s="73">
        <f t="shared" si="2"/>
        <v>4.845634076231008</v>
      </c>
      <c r="G63" s="73">
        <v>4</v>
      </c>
      <c r="H63" s="95">
        <f t="shared" si="0"/>
        <v>-2.702</v>
      </c>
      <c r="I63" s="168">
        <v>1.001</v>
      </c>
      <c r="J63" s="73">
        <v>3.5</v>
      </c>
      <c r="K63" s="212">
        <f t="shared" si="9"/>
        <v>-2.499</v>
      </c>
      <c r="L63" s="72">
        <f t="shared" si="4"/>
        <v>7.711864406779661</v>
      </c>
      <c r="M63" s="73">
        <f t="shared" si="5"/>
        <v>8.75</v>
      </c>
      <c r="N63" s="127">
        <f t="shared" si="8"/>
        <v>-1.038135593220339</v>
      </c>
    </row>
    <row r="64" spans="1:14" s="373" customFormat="1" ht="15">
      <c r="A64" s="70" t="s">
        <v>37</v>
      </c>
      <c r="B64" s="167">
        <v>848.903</v>
      </c>
      <c r="C64" s="23"/>
      <c r="D64" s="319">
        <f t="shared" si="1"/>
        <v>848.903</v>
      </c>
      <c r="E64" s="72">
        <v>589.3</v>
      </c>
      <c r="F64" s="73">
        <f t="shared" si="2"/>
        <v>69.41900311342991</v>
      </c>
      <c r="G64" s="73">
        <v>574.9</v>
      </c>
      <c r="H64" s="95">
        <f t="shared" si="0"/>
        <v>14.399999999999977</v>
      </c>
      <c r="I64" s="168">
        <v>569.2</v>
      </c>
      <c r="J64" s="73">
        <v>537.6</v>
      </c>
      <c r="K64" s="212">
        <f t="shared" si="9"/>
        <v>31.600000000000023</v>
      </c>
      <c r="L64" s="72">
        <f t="shared" si="4"/>
        <v>9.658917359579164</v>
      </c>
      <c r="M64" s="73">
        <f t="shared" si="5"/>
        <v>9.35119151156723</v>
      </c>
      <c r="N64" s="127">
        <f t="shared" si="8"/>
        <v>0.30772584801193403</v>
      </c>
    </row>
    <row r="65" spans="1:14" s="373" customFormat="1" ht="15">
      <c r="A65" s="70" t="s">
        <v>38</v>
      </c>
      <c r="B65" s="167">
        <v>271.882</v>
      </c>
      <c r="C65" s="23">
        <v>1.4</v>
      </c>
      <c r="D65" s="319">
        <f t="shared" si="1"/>
        <v>270.482</v>
      </c>
      <c r="E65" s="72">
        <v>93.9</v>
      </c>
      <c r="F65" s="73">
        <f t="shared" si="2"/>
        <v>34.71580363942887</v>
      </c>
      <c r="G65" s="73">
        <v>165.1</v>
      </c>
      <c r="H65" s="95">
        <f t="shared" si="0"/>
        <v>-71.19999999999999</v>
      </c>
      <c r="I65" s="168">
        <v>131</v>
      </c>
      <c r="J65" s="73">
        <v>268.4</v>
      </c>
      <c r="K65" s="212">
        <f t="shared" si="9"/>
        <v>-137.39999999999998</v>
      </c>
      <c r="L65" s="72">
        <f t="shared" si="4"/>
        <v>13.951011714589988</v>
      </c>
      <c r="M65" s="73">
        <f t="shared" si="5"/>
        <v>16.25681405208964</v>
      </c>
      <c r="N65" s="127">
        <f t="shared" si="8"/>
        <v>-2.305802337499653</v>
      </c>
    </row>
    <row r="66" spans="1:14" s="373" customFormat="1" ht="15">
      <c r="A66" s="75" t="s">
        <v>39</v>
      </c>
      <c r="B66" s="167">
        <v>586.071</v>
      </c>
      <c r="C66" s="23">
        <v>3.7</v>
      </c>
      <c r="D66" s="319">
        <f t="shared" si="1"/>
        <v>582.371</v>
      </c>
      <c r="E66" s="72">
        <v>225.7</v>
      </c>
      <c r="F66" s="73">
        <f t="shared" si="2"/>
        <v>38.75536384881802</v>
      </c>
      <c r="G66" s="73">
        <v>455</v>
      </c>
      <c r="H66" s="95">
        <f t="shared" si="0"/>
        <v>-229.3</v>
      </c>
      <c r="I66" s="168">
        <v>260.6</v>
      </c>
      <c r="J66" s="73">
        <v>623.4</v>
      </c>
      <c r="K66" s="212">
        <f t="shared" si="9"/>
        <v>-362.79999999999995</v>
      </c>
      <c r="L66" s="72">
        <f t="shared" si="4"/>
        <v>11.546300398759417</v>
      </c>
      <c r="M66" s="73">
        <f t="shared" si="5"/>
        <v>13.7010989010989</v>
      </c>
      <c r="N66" s="127">
        <f t="shared" si="8"/>
        <v>-2.1547985023394833</v>
      </c>
    </row>
    <row r="67" spans="1:14" s="373" customFormat="1" ht="15">
      <c r="A67" s="75" t="s">
        <v>40</v>
      </c>
      <c r="B67" s="167">
        <v>1128.775</v>
      </c>
      <c r="C67" s="23">
        <v>4.2</v>
      </c>
      <c r="D67" s="319">
        <f t="shared" si="1"/>
        <v>1124.575</v>
      </c>
      <c r="E67" s="94">
        <v>631.1</v>
      </c>
      <c r="F67" s="73">
        <f t="shared" si="2"/>
        <v>56.11897828068382</v>
      </c>
      <c r="G67" s="66">
        <v>853.4</v>
      </c>
      <c r="H67" s="95">
        <f t="shared" si="0"/>
        <v>-222.29999999999995</v>
      </c>
      <c r="I67" s="167">
        <v>598</v>
      </c>
      <c r="J67" s="66">
        <v>878.7</v>
      </c>
      <c r="K67" s="212">
        <f t="shared" si="9"/>
        <v>-280.70000000000005</v>
      </c>
      <c r="L67" s="72">
        <f t="shared" si="4"/>
        <v>9.47551893519252</v>
      </c>
      <c r="M67" s="73">
        <f t="shared" si="5"/>
        <v>10.29646121396766</v>
      </c>
      <c r="N67" s="127">
        <f t="shared" si="8"/>
        <v>-0.8209422787751404</v>
      </c>
    </row>
    <row r="68" spans="1:14" s="373" customFormat="1" ht="15">
      <c r="A68" s="70" t="s">
        <v>41</v>
      </c>
      <c r="B68" s="167">
        <v>217.565</v>
      </c>
      <c r="C68" s="23"/>
      <c r="D68" s="319">
        <f t="shared" si="1"/>
        <v>217.565</v>
      </c>
      <c r="E68" s="72">
        <v>50.607</v>
      </c>
      <c r="F68" s="73">
        <f t="shared" si="2"/>
        <v>23.260634752832487</v>
      </c>
      <c r="G68" s="73">
        <v>214.2</v>
      </c>
      <c r="H68" s="95">
        <f t="shared" si="0"/>
        <v>-163.593</v>
      </c>
      <c r="I68" s="168">
        <v>59.264</v>
      </c>
      <c r="J68" s="73">
        <v>267.1</v>
      </c>
      <c r="K68" s="212">
        <f t="shared" si="9"/>
        <v>-207.836</v>
      </c>
      <c r="L68" s="72">
        <f t="shared" si="4"/>
        <v>11.710632916394966</v>
      </c>
      <c r="M68" s="73">
        <f t="shared" si="5"/>
        <v>12.46965452847806</v>
      </c>
      <c r="N68" s="127">
        <f t="shared" si="8"/>
        <v>-0.7590216120830942</v>
      </c>
    </row>
    <row r="69" spans="1:14" s="44" customFormat="1" ht="15.75">
      <c r="A69" s="41" t="s">
        <v>76</v>
      </c>
      <c r="B69" s="166">
        <v>94.331</v>
      </c>
      <c r="C69" s="26">
        <f>SUM(C70:C75)-C73-C74</f>
        <v>0</v>
      </c>
      <c r="D69" s="318">
        <f t="shared" si="1"/>
        <v>94.331</v>
      </c>
      <c r="E69" s="42">
        <f>SUM(E70:E75)-E73-E74</f>
        <v>63.92</v>
      </c>
      <c r="F69" s="39">
        <f t="shared" si="2"/>
        <v>67.76139339135597</v>
      </c>
      <c r="G69" s="39">
        <v>46.099999999999994</v>
      </c>
      <c r="H69" s="67">
        <f t="shared" si="0"/>
        <v>17.820000000000007</v>
      </c>
      <c r="I69" s="171">
        <f>SUM(I70:I75)-I73-I74</f>
        <v>62.15</v>
      </c>
      <c r="J69" s="39">
        <v>40.3</v>
      </c>
      <c r="K69" s="212">
        <f t="shared" si="9"/>
        <v>21.85</v>
      </c>
      <c r="L69" s="42">
        <f t="shared" si="4"/>
        <v>9.723091364205256</v>
      </c>
      <c r="M69" s="39">
        <f>IF(G69&gt;0,J69/G69*10,"")</f>
        <v>8.74186550976139</v>
      </c>
      <c r="N69" s="131">
        <f t="shared" si="8"/>
        <v>0.981225854443867</v>
      </c>
    </row>
    <row r="70" spans="1:14" s="373" customFormat="1" ht="15">
      <c r="A70" s="70" t="s">
        <v>77</v>
      </c>
      <c r="B70" s="167">
        <v>24.143</v>
      </c>
      <c r="C70" s="23"/>
      <c r="D70" s="319">
        <f t="shared" si="1"/>
        <v>24.143</v>
      </c>
      <c r="E70" s="72">
        <v>19.62</v>
      </c>
      <c r="F70" s="73">
        <f t="shared" si="2"/>
        <v>81.26579132667854</v>
      </c>
      <c r="G70" s="73">
        <v>16.7</v>
      </c>
      <c r="H70" s="95">
        <f t="shared" si="0"/>
        <v>2.9200000000000017</v>
      </c>
      <c r="I70" s="168">
        <v>18.35</v>
      </c>
      <c r="J70" s="73">
        <v>10</v>
      </c>
      <c r="K70" s="212">
        <f t="shared" si="9"/>
        <v>8.350000000000001</v>
      </c>
      <c r="L70" s="72">
        <f t="shared" si="4"/>
        <v>9.35270132517839</v>
      </c>
      <c r="M70" s="73">
        <f t="shared" si="5"/>
        <v>5.9880239520958085</v>
      </c>
      <c r="N70" s="127">
        <f t="shared" si="8"/>
        <v>3.364677373082582</v>
      </c>
    </row>
    <row r="71" spans="1:14" s="373" customFormat="1" ht="15" hidden="1">
      <c r="A71" s="70" t="s">
        <v>42</v>
      </c>
      <c r="B71" s="167"/>
      <c r="C71" s="23"/>
      <c r="D71" s="319">
        <f aca="true" t="shared" si="10" ref="D71:D102">B71-C71</f>
        <v>0</v>
      </c>
      <c r="E71" s="72"/>
      <c r="F71" s="73" t="e">
        <f aca="true" t="shared" si="11" ref="F71:F102">E71/D71*100</f>
        <v>#DIV/0!</v>
      </c>
      <c r="G71" s="73"/>
      <c r="H71" s="95">
        <f t="shared" si="0"/>
        <v>0</v>
      </c>
      <c r="I71" s="168"/>
      <c r="J71" s="73"/>
      <c r="K71" s="212">
        <f t="shared" si="9"/>
        <v>0</v>
      </c>
      <c r="L71" s="72">
        <f aca="true" t="shared" si="12" ref="L71:L102">IF(E71&gt;0,I71/E71*10,"")</f>
      </c>
      <c r="M71" s="73">
        <f aca="true" t="shared" si="13" ref="M71:M102">IF(G71&gt;0,J71/G71*10,"")</f>
      </c>
      <c r="N71" s="127" t="e">
        <f t="shared" si="8"/>
        <v>#VALUE!</v>
      </c>
    </row>
    <row r="72" spans="1:14" s="373" customFormat="1" ht="15" hidden="1">
      <c r="A72" s="70" t="s">
        <v>43</v>
      </c>
      <c r="B72" s="167"/>
      <c r="C72" s="23"/>
      <c r="D72" s="319">
        <f t="shared" si="10"/>
        <v>0</v>
      </c>
      <c r="E72" s="72"/>
      <c r="F72" s="73" t="e">
        <f t="shared" si="11"/>
        <v>#DIV/0!</v>
      </c>
      <c r="G72" s="73"/>
      <c r="H72" s="95">
        <f aca="true" t="shared" si="14" ref="H72:H103">E72-G72</f>
        <v>0</v>
      </c>
      <c r="I72" s="168"/>
      <c r="J72" s="73"/>
      <c r="K72" s="212">
        <f t="shared" si="9"/>
        <v>0</v>
      </c>
      <c r="L72" s="72">
        <f t="shared" si="12"/>
      </c>
      <c r="M72" s="73">
        <f t="shared" si="13"/>
      </c>
      <c r="N72" s="127" t="e">
        <f t="shared" si="8"/>
        <v>#VALUE!</v>
      </c>
    </row>
    <row r="73" spans="1:14" s="373" customFormat="1" ht="15" hidden="1">
      <c r="A73" s="70" t="s">
        <v>78</v>
      </c>
      <c r="B73" s="167"/>
      <c r="C73" s="23"/>
      <c r="D73" s="319">
        <f t="shared" si="10"/>
        <v>0</v>
      </c>
      <c r="E73" s="72"/>
      <c r="F73" s="73" t="e">
        <f t="shared" si="11"/>
        <v>#DIV/0!</v>
      </c>
      <c r="G73" s="73"/>
      <c r="H73" s="95">
        <f t="shared" si="14"/>
        <v>0</v>
      </c>
      <c r="I73" s="168"/>
      <c r="J73" s="73"/>
      <c r="K73" s="212">
        <f t="shared" si="9"/>
        <v>0</v>
      </c>
      <c r="L73" s="72">
        <f t="shared" si="12"/>
      </c>
      <c r="M73" s="73">
        <f t="shared" si="13"/>
      </c>
      <c r="N73" s="127" t="e">
        <f t="shared" si="8"/>
        <v>#VALUE!</v>
      </c>
    </row>
    <row r="74" spans="1:14" s="373" customFormat="1" ht="15" hidden="1">
      <c r="A74" s="70" t="s">
        <v>79</v>
      </c>
      <c r="B74" s="167"/>
      <c r="C74" s="23"/>
      <c r="D74" s="319">
        <f t="shared" si="10"/>
        <v>0</v>
      </c>
      <c r="E74" s="72"/>
      <c r="F74" s="73" t="e">
        <f t="shared" si="11"/>
        <v>#DIV/0!</v>
      </c>
      <c r="G74" s="73"/>
      <c r="H74" s="95">
        <f t="shared" si="14"/>
        <v>0</v>
      </c>
      <c r="I74" s="168"/>
      <c r="J74" s="73"/>
      <c r="K74" s="212">
        <f t="shared" si="9"/>
        <v>0</v>
      </c>
      <c r="L74" s="72">
        <f t="shared" si="12"/>
      </c>
      <c r="M74" s="73">
        <f t="shared" si="13"/>
      </c>
      <c r="N74" s="127" t="e">
        <f t="shared" si="8"/>
        <v>#VALUE!</v>
      </c>
    </row>
    <row r="75" spans="1:14" s="373" customFormat="1" ht="15">
      <c r="A75" s="70" t="s">
        <v>44</v>
      </c>
      <c r="B75" s="167">
        <v>70.188</v>
      </c>
      <c r="C75" s="23"/>
      <c r="D75" s="319">
        <f t="shared" si="10"/>
        <v>70.188</v>
      </c>
      <c r="E75" s="72">
        <v>44.3</v>
      </c>
      <c r="F75" s="73">
        <f t="shared" si="11"/>
        <v>63.116202199806224</v>
      </c>
      <c r="G75" s="73">
        <v>29.4</v>
      </c>
      <c r="H75" s="95">
        <f t="shared" si="14"/>
        <v>14.899999999999999</v>
      </c>
      <c r="I75" s="168">
        <v>43.8</v>
      </c>
      <c r="J75" s="73">
        <v>30.3</v>
      </c>
      <c r="K75" s="212">
        <f t="shared" si="9"/>
        <v>13.499999999999996</v>
      </c>
      <c r="L75" s="72">
        <f t="shared" si="12"/>
        <v>9.887133182844243</v>
      </c>
      <c r="M75" s="73">
        <f t="shared" si="13"/>
        <v>10.306122448979593</v>
      </c>
      <c r="N75" s="127">
        <f t="shared" si="8"/>
        <v>-0.41898926613535004</v>
      </c>
    </row>
    <row r="76" spans="1:14" s="44" customFormat="1" ht="15.75">
      <c r="A76" s="41" t="s">
        <v>45</v>
      </c>
      <c r="B76" s="166">
        <v>644.361</v>
      </c>
      <c r="C76" s="26">
        <f>SUM(C77:C92)-C83-C84-C92</f>
        <v>4</v>
      </c>
      <c r="D76" s="318">
        <f t="shared" si="10"/>
        <v>640.361</v>
      </c>
      <c r="E76" s="42">
        <f>SUM(E77:E92)-E83-E84-E92</f>
        <v>278.20000000000005</v>
      </c>
      <c r="F76" s="39">
        <f t="shared" si="11"/>
        <v>43.44424473070659</v>
      </c>
      <c r="G76" s="39">
        <v>257.86</v>
      </c>
      <c r="H76" s="67">
        <f t="shared" si="14"/>
        <v>20.340000000000032</v>
      </c>
      <c r="I76" s="171">
        <f>SUM(I77:I92)-I83-I84-I92</f>
        <v>312.7</v>
      </c>
      <c r="J76" s="39">
        <v>287.16</v>
      </c>
      <c r="K76" s="112">
        <f aca="true" t="shared" si="15" ref="K76:K103">I76-J76</f>
        <v>25.539999999999964</v>
      </c>
      <c r="L76" s="42">
        <f>IF(E76&gt;0,I76/E76*10,"")</f>
        <v>11.240115025161753</v>
      </c>
      <c r="M76" s="39">
        <f>IF(G76&gt;0,J76/G76*10,"")</f>
        <v>11.136275498332429</v>
      </c>
      <c r="N76" s="131">
        <f t="shared" si="8"/>
        <v>0.10383952682932396</v>
      </c>
    </row>
    <row r="77" spans="1:14" s="373" customFormat="1" ht="15" hidden="1">
      <c r="A77" s="70" t="s">
        <v>80</v>
      </c>
      <c r="B77" s="167">
        <v>0</v>
      </c>
      <c r="C77" s="23"/>
      <c r="D77" s="319">
        <f t="shared" si="10"/>
        <v>0</v>
      </c>
      <c r="E77" s="72"/>
      <c r="F77" s="73" t="e">
        <f t="shared" si="11"/>
        <v>#DIV/0!</v>
      </c>
      <c r="G77" s="73"/>
      <c r="H77" s="95">
        <f t="shared" si="14"/>
        <v>0</v>
      </c>
      <c r="I77" s="168"/>
      <c r="J77" s="73"/>
      <c r="K77" s="269">
        <f t="shared" si="15"/>
        <v>0</v>
      </c>
      <c r="L77" s="72">
        <f t="shared" si="12"/>
      </c>
      <c r="M77" s="73">
        <f t="shared" si="13"/>
      </c>
      <c r="N77" s="127" t="e">
        <f t="shared" si="8"/>
        <v>#VALUE!</v>
      </c>
    </row>
    <row r="78" spans="1:14" s="373" customFormat="1" ht="15" hidden="1">
      <c r="A78" s="70" t="s">
        <v>81</v>
      </c>
      <c r="B78" s="167"/>
      <c r="C78" s="23"/>
      <c r="D78" s="319">
        <f t="shared" si="10"/>
        <v>0</v>
      </c>
      <c r="E78" s="72"/>
      <c r="F78" s="73" t="e">
        <f t="shared" si="11"/>
        <v>#DIV/0!</v>
      </c>
      <c r="G78" s="73"/>
      <c r="H78" s="95">
        <f t="shared" si="14"/>
        <v>0</v>
      </c>
      <c r="I78" s="168"/>
      <c r="J78" s="73"/>
      <c r="K78" s="269">
        <f t="shared" si="15"/>
        <v>0</v>
      </c>
      <c r="L78" s="72">
        <f t="shared" si="12"/>
      </c>
      <c r="M78" s="73">
        <f t="shared" si="13"/>
      </c>
      <c r="N78" s="127" t="e">
        <f t="shared" si="8"/>
        <v>#VALUE!</v>
      </c>
    </row>
    <row r="79" spans="1:14" s="373" customFormat="1" ht="15" hidden="1">
      <c r="A79" s="70" t="s">
        <v>82</v>
      </c>
      <c r="B79" s="167"/>
      <c r="C79" s="23"/>
      <c r="D79" s="319">
        <f t="shared" si="10"/>
        <v>0</v>
      </c>
      <c r="E79" s="72"/>
      <c r="F79" s="73" t="e">
        <f t="shared" si="11"/>
        <v>#DIV/0!</v>
      </c>
      <c r="G79" s="73"/>
      <c r="H79" s="95">
        <f t="shared" si="14"/>
        <v>0</v>
      </c>
      <c r="I79" s="168"/>
      <c r="J79" s="73"/>
      <c r="K79" s="269">
        <f t="shared" si="15"/>
        <v>0</v>
      </c>
      <c r="L79" s="72">
        <f t="shared" si="12"/>
      </c>
      <c r="M79" s="73">
        <f t="shared" si="13"/>
      </c>
      <c r="N79" s="127" t="e">
        <f t="shared" si="8"/>
        <v>#VALUE!</v>
      </c>
    </row>
    <row r="80" spans="1:14" s="373" customFormat="1" ht="15" hidden="1">
      <c r="A80" s="70" t="s">
        <v>83</v>
      </c>
      <c r="B80" s="167">
        <v>999999999</v>
      </c>
      <c r="C80" s="23"/>
      <c r="D80" s="319">
        <f t="shared" si="10"/>
        <v>999999999</v>
      </c>
      <c r="E80" s="72"/>
      <c r="F80" s="73">
        <f t="shared" si="11"/>
        <v>0</v>
      </c>
      <c r="G80" s="73"/>
      <c r="H80" s="95">
        <f t="shared" si="14"/>
        <v>0</v>
      </c>
      <c r="I80" s="168"/>
      <c r="J80" s="73"/>
      <c r="K80" s="269">
        <f t="shared" si="15"/>
        <v>0</v>
      </c>
      <c r="L80" s="72">
        <f t="shared" si="12"/>
      </c>
      <c r="M80" s="73">
        <f t="shared" si="13"/>
      </c>
      <c r="N80" s="127" t="e">
        <f t="shared" si="8"/>
        <v>#VALUE!</v>
      </c>
    </row>
    <row r="81" spans="1:14" s="373" customFormat="1" ht="15">
      <c r="A81" s="70" t="s">
        <v>46</v>
      </c>
      <c r="B81" s="167">
        <v>574.224</v>
      </c>
      <c r="C81" s="23">
        <v>4</v>
      </c>
      <c r="D81" s="319">
        <f t="shared" si="10"/>
        <v>570.224</v>
      </c>
      <c r="E81" s="72">
        <v>261.6</v>
      </c>
      <c r="F81" s="73">
        <f t="shared" si="11"/>
        <v>45.876708100676225</v>
      </c>
      <c r="G81" s="73">
        <v>242.4</v>
      </c>
      <c r="H81" s="95">
        <f t="shared" si="14"/>
        <v>19.200000000000017</v>
      </c>
      <c r="I81" s="168">
        <v>298.3</v>
      </c>
      <c r="J81" s="73">
        <v>262</v>
      </c>
      <c r="K81" s="269">
        <f t="shared" si="15"/>
        <v>36.30000000000001</v>
      </c>
      <c r="L81" s="72">
        <f t="shared" si="12"/>
        <v>11.402905198776757</v>
      </c>
      <c r="M81" s="73">
        <f t="shared" si="13"/>
        <v>10.808580858085808</v>
      </c>
      <c r="N81" s="127">
        <f t="shared" si="8"/>
        <v>0.5943243406909495</v>
      </c>
    </row>
    <row r="82" spans="1:17" s="373" customFormat="1" ht="15" hidden="1">
      <c r="A82" s="70" t="s">
        <v>47</v>
      </c>
      <c r="B82" s="167">
        <v>2.409</v>
      </c>
      <c r="C82" s="23"/>
      <c r="D82" s="319">
        <f t="shared" si="10"/>
        <v>2.409</v>
      </c>
      <c r="E82" s="72"/>
      <c r="F82" s="73">
        <f t="shared" si="11"/>
        <v>0</v>
      </c>
      <c r="G82" s="73">
        <v>0.56</v>
      </c>
      <c r="H82" s="95">
        <f t="shared" si="14"/>
        <v>-0.56</v>
      </c>
      <c r="I82" s="168"/>
      <c r="J82" s="73">
        <v>0.66</v>
      </c>
      <c r="K82" s="269">
        <f t="shared" si="15"/>
        <v>-0.66</v>
      </c>
      <c r="L82" s="72">
        <f t="shared" si="12"/>
      </c>
      <c r="M82" s="73">
        <f t="shared" si="13"/>
        <v>11.785714285714286</v>
      </c>
      <c r="N82" s="127" t="e">
        <f t="shared" si="8"/>
        <v>#VALUE!</v>
      </c>
      <c r="Q82" s="273"/>
    </row>
    <row r="83" spans="1:14" s="373" customFormat="1" ht="15" hidden="1">
      <c r="A83" s="70" t="s">
        <v>84</v>
      </c>
      <c r="B83" s="167"/>
      <c r="C83" s="23"/>
      <c r="D83" s="319">
        <f t="shared" si="10"/>
        <v>0</v>
      </c>
      <c r="E83" s="72"/>
      <c r="F83" s="73" t="e">
        <f t="shared" si="11"/>
        <v>#DIV/0!</v>
      </c>
      <c r="G83" s="73"/>
      <c r="H83" s="95">
        <f t="shared" si="14"/>
        <v>0</v>
      </c>
      <c r="I83" s="168"/>
      <c r="J83" s="73"/>
      <c r="K83" s="269">
        <f t="shared" si="15"/>
        <v>0</v>
      </c>
      <c r="L83" s="72">
        <f t="shared" si="12"/>
      </c>
      <c r="M83" s="73">
        <f t="shared" si="13"/>
      </c>
      <c r="N83" s="127" t="e">
        <f t="shared" si="8"/>
        <v>#VALUE!</v>
      </c>
    </row>
    <row r="84" spans="1:14" s="373" customFormat="1" ht="15" hidden="1">
      <c r="A84" s="70" t="s">
        <v>85</v>
      </c>
      <c r="B84" s="167"/>
      <c r="C84" s="23"/>
      <c r="D84" s="319">
        <f t="shared" si="10"/>
        <v>0</v>
      </c>
      <c r="E84" s="72"/>
      <c r="F84" s="73" t="e">
        <f t="shared" si="11"/>
        <v>#DIV/0!</v>
      </c>
      <c r="G84" s="73"/>
      <c r="H84" s="95">
        <f t="shared" si="14"/>
        <v>0</v>
      </c>
      <c r="I84" s="168"/>
      <c r="J84" s="73"/>
      <c r="K84" s="269">
        <f t="shared" si="15"/>
        <v>0</v>
      </c>
      <c r="L84" s="72">
        <f t="shared" si="12"/>
      </c>
      <c r="M84" s="73">
        <f t="shared" si="13"/>
      </c>
      <c r="N84" s="127" t="e">
        <f t="shared" si="8"/>
        <v>#VALUE!</v>
      </c>
    </row>
    <row r="85" spans="1:14" s="373" customFormat="1" ht="15" hidden="1">
      <c r="A85" s="70" t="s">
        <v>48</v>
      </c>
      <c r="B85" s="167"/>
      <c r="C85" s="23"/>
      <c r="D85" s="319">
        <f t="shared" si="10"/>
        <v>0</v>
      </c>
      <c r="E85" s="72"/>
      <c r="F85" s="73" t="e">
        <f t="shared" si="11"/>
        <v>#DIV/0!</v>
      </c>
      <c r="G85" s="73"/>
      <c r="H85" s="95">
        <f t="shared" si="14"/>
        <v>0</v>
      </c>
      <c r="I85" s="168"/>
      <c r="J85" s="73"/>
      <c r="K85" s="269">
        <f t="shared" si="15"/>
        <v>0</v>
      </c>
      <c r="L85" s="72">
        <f t="shared" si="12"/>
      </c>
      <c r="M85" s="73">
        <f t="shared" si="13"/>
      </c>
      <c r="N85" s="127" t="e">
        <f t="shared" si="8"/>
        <v>#VALUE!</v>
      </c>
    </row>
    <row r="86" spans="1:14" s="373" customFormat="1" ht="15" hidden="1">
      <c r="A86" s="70" t="s">
        <v>86</v>
      </c>
      <c r="B86" s="167"/>
      <c r="C86" s="23"/>
      <c r="D86" s="319">
        <f t="shared" si="10"/>
        <v>0</v>
      </c>
      <c r="E86" s="72"/>
      <c r="F86" s="73" t="e">
        <f t="shared" si="11"/>
        <v>#DIV/0!</v>
      </c>
      <c r="G86" s="73"/>
      <c r="H86" s="95">
        <f t="shared" si="14"/>
        <v>0</v>
      </c>
      <c r="I86" s="168"/>
      <c r="J86" s="73"/>
      <c r="K86" s="269">
        <f t="shared" si="15"/>
        <v>0</v>
      </c>
      <c r="L86" s="72">
        <f t="shared" si="12"/>
      </c>
      <c r="M86" s="73">
        <f t="shared" si="13"/>
      </c>
      <c r="N86" s="127" t="e">
        <f t="shared" si="8"/>
        <v>#VALUE!</v>
      </c>
    </row>
    <row r="87" spans="1:14" s="373" customFormat="1" ht="15" hidden="1">
      <c r="A87" s="70" t="s">
        <v>49</v>
      </c>
      <c r="B87" s="167">
        <v>0.31</v>
      </c>
      <c r="C87" s="23"/>
      <c r="D87" s="319">
        <f t="shared" si="10"/>
        <v>0.31</v>
      </c>
      <c r="E87" s="72"/>
      <c r="F87" s="73">
        <f t="shared" si="11"/>
        <v>0</v>
      </c>
      <c r="G87" s="73"/>
      <c r="H87" s="95">
        <f t="shared" si="14"/>
        <v>0</v>
      </c>
      <c r="I87" s="168"/>
      <c r="J87" s="73"/>
      <c r="K87" s="269">
        <f t="shared" si="15"/>
        <v>0</v>
      </c>
      <c r="L87" s="72">
        <f t="shared" si="12"/>
      </c>
      <c r="M87" s="73">
        <f t="shared" si="13"/>
      </c>
      <c r="N87" s="127" t="e">
        <f t="shared" si="8"/>
        <v>#VALUE!</v>
      </c>
    </row>
    <row r="88" spans="1:14" s="373" customFormat="1" ht="15">
      <c r="A88" s="70" t="s">
        <v>50</v>
      </c>
      <c r="B88" s="167">
        <v>13.752</v>
      </c>
      <c r="C88" s="23"/>
      <c r="D88" s="319">
        <f t="shared" si="10"/>
        <v>13.752</v>
      </c>
      <c r="E88" s="72">
        <v>6.3</v>
      </c>
      <c r="F88" s="73">
        <f t="shared" si="11"/>
        <v>45.81151832460733</v>
      </c>
      <c r="G88" s="73"/>
      <c r="H88" s="95">
        <f t="shared" si="14"/>
        <v>6.3</v>
      </c>
      <c r="I88" s="168">
        <v>3.7</v>
      </c>
      <c r="J88" s="73"/>
      <c r="K88" s="269">
        <f t="shared" si="15"/>
        <v>3.7</v>
      </c>
      <c r="L88" s="72">
        <f t="shared" si="12"/>
        <v>5.8730158730158735</v>
      </c>
      <c r="M88" s="73"/>
      <c r="N88" s="127">
        <f t="shared" si="8"/>
        <v>5.8730158730158735</v>
      </c>
    </row>
    <row r="89" spans="1:14" s="373" customFormat="1" ht="15">
      <c r="A89" s="76" t="s">
        <v>51</v>
      </c>
      <c r="B89" s="178">
        <v>53.15</v>
      </c>
      <c r="C89" s="92"/>
      <c r="D89" s="320">
        <f t="shared" si="10"/>
        <v>53.15</v>
      </c>
      <c r="E89" s="77">
        <v>10.3</v>
      </c>
      <c r="F89" s="79">
        <f t="shared" si="11"/>
        <v>19.379115710254</v>
      </c>
      <c r="G89" s="79">
        <v>14.9</v>
      </c>
      <c r="H89" s="216">
        <f t="shared" si="14"/>
        <v>-4.6</v>
      </c>
      <c r="I89" s="187">
        <v>10.7</v>
      </c>
      <c r="J89" s="79">
        <v>24.5</v>
      </c>
      <c r="K89" s="271">
        <f t="shared" si="15"/>
        <v>-13.8</v>
      </c>
      <c r="L89" s="77">
        <f t="shared" si="12"/>
        <v>10.388349514563105</v>
      </c>
      <c r="M89" s="79">
        <f t="shared" si="13"/>
        <v>16.442953020134226</v>
      </c>
      <c r="N89" s="133">
        <f t="shared" si="8"/>
        <v>-6.054603505571121</v>
      </c>
    </row>
    <row r="90" spans="1:14" s="373" customFormat="1" ht="15" hidden="1">
      <c r="A90" s="279" t="s">
        <v>52</v>
      </c>
      <c r="B90" s="89"/>
      <c r="C90" s="249"/>
      <c r="D90" s="317">
        <f t="shared" si="10"/>
        <v>0</v>
      </c>
      <c r="E90" s="90"/>
      <c r="F90" s="91" t="e">
        <f t="shared" si="11"/>
        <v>#DIV/0!</v>
      </c>
      <c r="G90" s="91"/>
      <c r="H90" s="280">
        <f t="shared" si="14"/>
        <v>0</v>
      </c>
      <c r="I90" s="90"/>
      <c r="J90" s="91"/>
      <c r="K90" s="161">
        <f t="shared" si="15"/>
        <v>0</v>
      </c>
      <c r="L90" s="90">
        <f t="shared" si="12"/>
      </c>
      <c r="M90" s="91">
        <f t="shared" si="13"/>
      </c>
      <c r="N90" s="161" t="e">
        <f t="shared" si="8"/>
        <v>#VALUE!</v>
      </c>
    </row>
    <row r="91" spans="1:14" s="373" customFormat="1" ht="15" hidden="1">
      <c r="A91" s="70" t="s">
        <v>97</v>
      </c>
      <c r="B91" s="71">
        <v>0.013</v>
      </c>
      <c r="C91" s="23"/>
      <c r="D91" s="307">
        <f t="shared" si="10"/>
        <v>0.013</v>
      </c>
      <c r="E91" s="72"/>
      <c r="F91" s="73">
        <f t="shared" si="11"/>
        <v>0</v>
      </c>
      <c r="G91" s="73"/>
      <c r="H91" s="212">
        <f t="shared" si="14"/>
        <v>0</v>
      </c>
      <c r="I91" s="72"/>
      <c r="J91" s="73"/>
      <c r="K91" s="74">
        <f t="shared" si="15"/>
        <v>0</v>
      </c>
      <c r="L91" s="72">
        <f t="shared" si="12"/>
      </c>
      <c r="M91" s="73">
        <f t="shared" si="13"/>
      </c>
      <c r="N91" s="74" t="e">
        <f t="shared" si="8"/>
        <v>#VALUE!</v>
      </c>
    </row>
    <row r="92" spans="1:14" s="373" customFormat="1" ht="15" hidden="1">
      <c r="A92" s="70" t="s">
        <v>87</v>
      </c>
      <c r="B92" s="71"/>
      <c r="C92" s="23"/>
      <c r="D92" s="307">
        <f t="shared" si="10"/>
        <v>0</v>
      </c>
      <c r="E92" s="72"/>
      <c r="F92" s="73" t="e">
        <f t="shared" si="11"/>
        <v>#DIV/0!</v>
      </c>
      <c r="G92" s="73"/>
      <c r="H92" s="212">
        <f t="shared" si="14"/>
        <v>0</v>
      </c>
      <c r="I92" s="72"/>
      <c r="J92" s="73"/>
      <c r="K92" s="74">
        <f t="shared" si="15"/>
        <v>0</v>
      </c>
      <c r="L92" s="72">
        <f t="shared" si="12"/>
      </c>
      <c r="M92" s="73">
        <f t="shared" si="13"/>
      </c>
      <c r="N92" s="74" t="e">
        <f t="shared" si="8"/>
        <v>#VALUE!</v>
      </c>
    </row>
    <row r="93" spans="1:14" s="44" customFormat="1" ht="15.75" hidden="1">
      <c r="A93" s="41" t="s">
        <v>53</v>
      </c>
      <c r="B93" s="40">
        <v>0.017</v>
      </c>
      <c r="C93" s="26">
        <f>SUM(C94:C103)-C99</f>
        <v>0</v>
      </c>
      <c r="D93" s="306">
        <f t="shared" si="10"/>
        <v>0.017</v>
      </c>
      <c r="E93" s="42">
        <f>SUM(E94:E103)-E99</f>
        <v>0</v>
      </c>
      <c r="F93" s="39">
        <f t="shared" si="11"/>
        <v>0</v>
      </c>
      <c r="G93" s="39">
        <v>0</v>
      </c>
      <c r="H93" s="110">
        <f t="shared" si="14"/>
        <v>0</v>
      </c>
      <c r="I93" s="42">
        <f>SUM(I94:I103)-I99</f>
        <v>0</v>
      </c>
      <c r="J93" s="39">
        <v>0</v>
      </c>
      <c r="K93" s="43">
        <f t="shared" si="15"/>
        <v>0</v>
      </c>
      <c r="L93" s="42">
        <f t="shared" si="12"/>
      </c>
      <c r="M93" s="39">
        <f t="shared" si="13"/>
      </c>
      <c r="N93" s="43" t="e">
        <f t="shared" si="8"/>
        <v>#VALUE!</v>
      </c>
    </row>
    <row r="94" spans="1:14" s="373" customFormat="1" ht="15" hidden="1">
      <c r="A94" s="70" t="s">
        <v>88</v>
      </c>
      <c r="B94" s="71"/>
      <c r="C94" s="23"/>
      <c r="D94" s="307">
        <f t="shared" si="10"/>
        <v>0</v>
      </c>
      <c r="E94" s="72"/>
      <c r="F94" s="73" t="e">
        <f t="shared" si="11"/>
        <v>#DIV/0!</v>
      </c>
      <c r="G94" s="73"/>
      <c r="H94" s="212">
        <f t="shared" si="14"/>
        <v>0</v>
      </c>
      <c r="I94" s="72"/>
      <c r="J94" s="73"/>
      <c r="K94" s="74">
        <f t="shared" si="15"/>
        <v>0</v>
      </c>
      <c r="L94" s="72">
        <f t="shared" si="12"/>
      </c>
      <c r="M94" s="73">
        <f t="shared" si="13"/>
      </c>
      <c r="N94" s="74" t="e">
        <f t="shared" si="8"/>
        <v>#VALUE!</v>
      </c>
    </row>
    <row r="95" spans="1:14" s="373" customFormat="1" ht="15" hidden="1">
      <c r="A95" s="70" t="s">
        <v>54</v>
      </c>
      <c r="B95" s="71">
        <v>0.001</v>
      </c>
      <c r="C95" s="23"/>
      <c r="D95" s="307">
        <f t="shared" si="10"/>
        <v>0.001</v>
      </c>
      <c r="E95" s="72"/>
      <c r="F95" s="73">
        <f t="shared" si="11"/>
        <v>0</v>
      </c>
      <c r="G95" s="73"/>
      <c r="H95" s="212">
        <f t="shared" si="14"/>
        <v>0</v>
      </c>
      <c r="I95" s="72"/>
      <c r="J95" s="73"/>
      <c r="K95" s="74">
        <f t="shared" si="15"/>
        <v>0</v>
      </c>
      <c r="L95" s="72">
        <f t="shared" si="12"/>
      </c>
      <c r="M95" s="73">
        <f t="shared" si="13"/>
      </c>
      <c r="N95" s="74" t="e">
        <f t="shared" si="8"/>
        <v>#VALUE!</v>
      </c>
    </row>
    <row r="96" spans="1:14" s="373" customFormat="1" ht="15" hidden="1">
      <c r="A96" s="70" t="s">
        <v>55</v>
      </c>
      <c r="B96" s="71">
        <v>0.003</v>
      </c>
      <c r="C96" s="23"/>
      <c r="D96" s="307">
        <f t="shared" si="10"/>
        <v>0.003</v>
      </c>
      <c r="E96" s="72"/>
      <c r="F96" s="73">
        <f t="shared" si="11"/>
        <v>0</v>
      </c>
      <c r="G96" s="73"/>
      <c r="H96" s="212">
        <f t="shared" si="14"/>
        <v>0</v>
      </c>
      <c r="I96" s="72"/>
      <c r="J96" s="73"/>
      <c r="K96" s="74">
        <f t="shared" si="15"/>
        <v>0</v>
      </c>
      <c r="L96" s="72">
        <f t="shared" si="12"/>
      </c>
      <c r="M96" s="73">
        <f t="shared" si="13"/>
      </c>
      <c r="N96" s="74" t="e">
        <f t="shared" si="8"/>
        <v>#VALUE!</v>
      </c>
    </row>
    <row r="97" spans="1:14" s="373" customFormat="1" ht="15" hidden="1">
      <c r="A97" s="70" t="s">
        <v>56</v>
      </c>
      <c r="B97" s="71">
        <v>0.013</v>
      </c>
      <c r="C97" s="23"/>
      <c r="D97" s="307">
        <f t="shared" si="10"/>
        <v>0.013</v>
      </c>
      <c r="E97" s="72"/>
      <c r="F97" s="73">
        <f t="shared" si="11"/>
        <v>0</v>
      </c>
      <c r="G97" s="73"/>
      <c r="H97" s="212">
        <f t="shared" si="14"/>
        <v>0</v>
      </c>
      <c r="I97" s="72"/>
      <c r="J97" s="73"/>
      <c r="K97" s="74">
        <f t="shared" si="15"/>
        <v>0</v>
      </c>
      <c r="L97" s="72">
        <f t="shared" si="12"/>
      </c>
      <c r="M97" s="73">
        <f t="shared" si="13"/>
      </c>
      <c r="N97" s="74" t="e">
        <f t="shared" si="8"/>
        <v>#VALUE!</v>
      </c>
    </row>
    <row r="98" spans="1:14" s="373" customFormat="1" ht="15" hidden="1">
      <c r="A98" s="70" t="s">
        <v>57</v>
      </c>
      <c r="B98" s="71"/>
      <c r="C98" s="23"/>
      <c r="D98" s="307">
        <f t="shared" si="10"/>
        <v>0</v>
      </c>
      <c r="E98" s="72"/>
      <c r="F98" s="73" t="e">
        <f t="shared" si="11"/>
        <v>#DIV/0!</v>
      </c>
      <c r="G98" s="73"/>
      <c r="H98" s="212">
        <f t="shared" si="14"/>
        <v>0</v>
      </c>
      <c r="I98" s="72"/>
      <c r="J98" s="73"/>
      <c r="K98" s="74">
        <f t="shared" si="15"/>
        <v>0</v>
      </c>
      <c r="L98" s="72">
        <f t="shared" si="12"/>
      </c>
      <c r="M98" s="73">
        <f t="shared" si="13"/>
      </c>
      <c r="N98" s="74" t="e">
        <f t="shared" si="8"/>
        <v>#VALUE!</v>
      </c>
    </row>
    <row r="99" spans="1:14" s="373" customFormat="1" ht="15" hidden="1">
      <c r="A99" s="70" t="s">
        <v>89</v>
      </c>
      <c r="B99" s="71"/>
      <c r="C99" s="23"/>
      <c r="D99" s="307">
        <f t="shared" si="10"/>
        <v>0</v>
      </c>
      <c r="E99" s="72"/>
      <c r="F99" s="73" t="e">
        <f t="shared" si="11"/>
        <v>#DIV/0!</v>
      </c>
      <c r="G99" s="73"/>
      <c r="H99" s="212">
        <f t="shared" si="14"/>
        <v>0</v>
      </c>
      <c r="I99" s="72"/>
      <c r="J99" s="73"/>
      <c r="K99" s="74">
        <f t="shared" si="15"/>
        <v>0</v>
      </c>
      <c r="L99" s="72">
        <f t="shared" si="12"/>
      </c>
      <c r="M99" s="73">
        <f t="shared" si="13"/>
      </c>
      <c r="N99" s="74" t="e">
        <f t="shared" si="8"/>
        <v>#VALUE!</v>
      </c>
    </row>
    <row r="100" spans="1:14" s="373" customFormat="1" ht="15" hidden="1">
      <c r="A100" s="70" t="s">
        <v>58</v>
      </c>
      <c r="B100" s="71"/>
      <c r="C100" s="23"/>
      <c r="D100" s="307">
        <f t="shared" si="10"/>
        <v>0</v>
      </c>
      <c r="E100" s="72"/>
      <c r="F100" s="73" t="e">
        <f t="shared" si="11"/>
        <v>#DIV/0!</v>
      </c>
      <c r="G100" s="73"/>
      <c r="H100" s="212">
        <f t="shared" si="14"/>
        <v>0</v>
      </c>
      <c r="I100" s="72"/>
      <c r="J100" s="73"/>
      <c r="K100" s="74">
        <f t="shared" si="15"/>
        <v>0</v>
      </c>
      <c r="L100" s="72">
        <f t="shared" si="12"/>
      </c>
      <c r="M100" s="73">
        <f t="shared" si="13"/>
      </c>
      <c r="N100" s="74" t="e">
        <f t="shared" si="8"/>
        <v>#VALUE!</v>
      </c>
    </row>
    <row r="101" spans="1:14" s="373" customFormat="1" ht="15" hidden="1">
      <c r="A101" s="70" t="s">
        <v>59</v>
      </c>
      <c r="B101" s="71"/>
      <c r="C101" s="23"/>
      <c r="D101" s="307">
        <f t="shared" si="10"/>
        <v>0</v>
      </c>
      <c r="E101" s="72"/>
      <c r="F101" s="73" t="e">
        <f t="shared" si="11"/>
        <v>#DIV/0!</v>
      </c>
      <c r="G101" s="73"/>
      <c r="H101" s="212">
        <f t="shared" si="14"/>
        <v>0</v>
      </c>
      <c r="I101" s="72"/>
      <c r="J101" s="73"/>
      <c r="K101" s="74">
        <f t="shared" si="15"/>
        <v>0</v>
      </c>
      <c r="L101" s="72">
        <f t="shared" si="12"/>
      </c>
      <c r="M101" s="73">
        <f t="shared" si="13"/>
      </c>
      <c r="N101" s="74" t="e">
        <f t="shared" si="8"/>
        <v>#VALUE!</v>
      </c>
    </row>
    <row r="102" spans="1:14" s="373" customFormat="1" ht="15" hidden="1">
      <c r="A102" s="70" t="s">
        <v>90</v>
      </c>
      <c r="B102" s="71"/>
      <c r="C102" s="92"/>
      <c r="D102" s="308">
        <f t="shared" si="10"/>
        <v>0</v>
      </c>
      <c r="E102" s="72"/>
      <c r="F102" s="79" t="e">
        <f t="shared" si="11"/>
        <v>#DIV/0!</v>
      </c>
      <c r="G102" s="73"/>
      <c r="H102" s="212">
        <f t="shared" si="14"/>
        <v>0</v>
      </c>
      <c r="I102" s="72"/>
      <c r="J102" s="73"/>
      <c r="K102" s="74">
        <f t="shared" si="15"/>
        <v>0</v>
      </c>
      <c r="L102" s="77">
        <f t="shared" si="12"/>
      </c>
      <c r="M102" s="79">
        <f t="shared" si="13"/>
      </c>
      <c r="N102" s="74" t="e">
        <f>L102-M102</f>
        <v>#VALUE!</v>
      </c>
    </row>
    <row r="103" spans="1:14" s="373" customFormat="1" ht="15" hidden="1">
      <c r="A103" s="76" t="s">
        <v>91</v>
      </c>
      <c r="B103" s="268"/>
      <c r="C103" s="314"/>
      <c r="D103" s="314"/>
      <c r="E103" s="77"/>
      <c r="F103" s="78" t="e">
        <f>E103/B103*100</f>
        <v>#DIV/0!</v>
      </c>
      <c r="G103" s="79"/>
      <c r="H103" s="215">
        <f t="shared" si="14"/>
        <v>0</v>
      </c>
      <c r="I103" s="77"/>
      <c r="J103" s="79"/>
      <c r="K103" s="80">
        <f t="shared" si="15"/>
        <v>0</v>
      </c>
      <c r="L103" s="77">
        <f>IF(E103&gt;0,I103/E103*10,"")</f>
      </c>
      <c r="M103" s="187">
        <f>IF(G103&gt;0,J103/G103*10,"")</f>
      </c>
      <c r="N103" s="80" t="e">
        <f>L103-M103</f>
        <v>#VALUE!</v>
      </c>
    </row>
    <row r="104" ht="15" hidden="1"/>
    <row r="105" spans="1:9" s="47" customFormat="1" ht="15">
      <c r="A105" s="82"/>
      <c r="B105" s="82"/>
      <c r="C105" s="82"/>
      <c r="D105" s="82"/>
      <c r="I105" s="373"/>
    </row>
    <row r="106" spans="1:9" s="47" customFormat="1" ht="15">
      <c r="A106" s="82"/>
      <c r="B106" s="82"/>
      <c r="C106" s="82"/>
      <c r="D106" s="82"/>
      <c r="I106" s="373"/>
    </row>
    <row r="107" spans="1:9" s="47" customFormat="1" ht="15">
      <c r="A107" s="82"/>
      <c r="B107" s="82"/>
      <c r="C107" s="82"/>
      <c r="D107" s="82"/>
      <c r="I107" s="373"/>
    </row>
    <row r="108" spans="1:9" s="47" customFormat="1" ht="15">
      <c r="A108" s="82"/>
      <c r="B108" s="82"/>
      <c r="C108" s="82"/>
      <c r="D108" s="82"/>
      <c r="I108" s="373"/>
    </row>
    <row r="109" spans="1:9" s="47" customFormat="1" ht="15">
      <c r="A109" s="82"/>
      <c r="B109" s="82"/>
      <c r="C109" s="82"/>
      <c r="D109" s="82"/>
      <c r="I109" s="373"/>
    </row>
    <row r="110" spans="1:9" s="47" customFormat="1" ht="15">
      <c r="A110" s="82"/>
      <c r="B110" s="82"/>
      <c r="C110" s="82"/>
      <c r="D110" s="82"/>
      <c r="I110" s="373"/>
    </row>
    <row r="111" spans="1:9" s="47" customFormat="1" ht="15">
      <c r="A111" s="82"/>
      <c r="B111" s="82"/>
      <c r="C111" s="82"/>
      <c r="D111" s="82"/>
      <c r="I111" s="373"/>
    </row>
    <row r="112" spans="1:9" s="47" customFormat="1" ht="15">
      <c r="A112" s="82"/>
      <c r="B112" s="82"/>
      <c r="C112" s="82"/>
      <c r="D112" s="82"/>
      <c r="I112" s="373"/>
    </row>
    <row r="113" spans="1:9" s="47" customFormat="1" ht="15">
      <c r="A113" s="82"/>
      <c r="B113" s="82"/>
      <c r="C113" s="82"/>
      <c r="D113" s="82"/>
      <c r="I113" s="373"/>
    </row>
    <row r="114" spans="1:9" s="47" customFormat="1" ht="15">
      <c r="A114" s="82"/>
      <c r="B114" s="82"/>
      <c r="C114" s="82"/>
      <c r="D114" s="82"/>
      <c r="I114" s="373"/>
    </row>
    <row r="115" spans="1:9" s="47" customFormat="1" ht="15">
      <c r="A115" s="82"/>
      <c r="B115" s="82"/>
      <c r="C115" s="82"/>
      <c r="D115" s="82"/>
      <c r="I115" s="373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373"/>
    </row>
    <row r="146" spans="1:8" s="84" customFormat="1" ht="15">
      <c r="A146" s="85"/>
      <c r="B146" s="85"/>
      <c r="C146" s="85"/>
      <c r="D146" s="85"/>
      <c r="H146" s="373"/>
    </row>
    <row r="147" spans="1:8" s="84" customFormat="1" ht="15">
      <c r="A147" s="85"/>
      <c r="B147" s="85"/>
      <c r="C147" s="85"/>
      <c r="D147" s="85"/>
      <c r="H147" s="373"/>
    </row>
    <row r="148" spans="1:8" s="84" customFormat="1" ht="15">
      <c r="A148" s="85"/>
      <c r="B148" s="85"/>
      <c r="C148" s="85"/>
      <c r="D148" s="85"/>
      <c r="H148" s="373"/>
    </row>
    <row r="149" spans="1:8" s="84" customFormat="1" ht="15">
      <c r="A149" s="85"/>
      <c r="B149" s="383"/>
      <c r="C149" s="383"/>
      <c r="D149" s="383"/>
      <c r="E149" s="383"/>
      <c r="F149" s="383"/>
      <c r="H149" s="373"/>
    </row>
    <row r="150" spans="1:8" s="84" customFormat="1" ht="15.75">
      <c r="A150" s="86"/>
      <c r="B150" s="85"/>
      <c r="C150" s="85"/>
      <c r="D150" s="85"/>
      <c r="H150" s="373"/>
    </row>
    <row r="151" spans="1:8" s="84" customFormat="1" ht="15">
      <c r="A151" s="85"/>
      <c r="B151" s="383"/>
      <c r="C151" s="383"/>
      <c r="D151" s="383"/>
      <c r="E151" s="383"/>
      <c r="F151" s="383"/>
      <c r="H151" s="373"/>
    </row>
    <row r="152" spans="1:8" s="84" customFormat="1" ht="15">
      <c r="A152" s="85"/>
      <c r="B152" s="85"/>
      <c r="C152" s="85"/>
      <c r="D152" s="85"/>
      <c r="H152" s="373"/>
    </row>
    <row r="153" spans="1:8" s="84" customFormat="1" ht="15">
      <c r="A153" s="85"/>
      <c r="B153" s="85"/>
      <c r="C153" s="85"/>
      <c r="D153" s="85"/>
      <c r="H153" s="373"/>
    </row>
    <row r="154" spans="1:8" s="84" customFormat="1" ht="15">
      <c r="A154" s="85"/>
      <c r="B154" s="85"/>
      <c r="C154" s="85"/>
      <c r="D154" s="85"/>
      <c r="H154" s="373"/>
    </row>
    <row r="155" spans="1:8" s="84" customFormat="1" ht="15">
      <c r="A155" s="85"/>
      <c r="B155" s="85"/>
      <c r="C155" s="85"/>
      <c r="D155" s="85"/>
      <c r="H155" s="373"/>
    </row>
    <row r="156" spans="1:8" s="84" customFormat="1" ht="15">
      <c r="A156" s="85"/>
      <c r="B156" s="85"/>
      <c r="C156" s="85"/>
      <c r="D156" s="85"/>
      <c r="H156" s="373"/>
    </row>
    <row r="157" spans="1:8" s="84" customFormat="1" ht="15">
      <c r="A157" s="85"/>
      <c r="B157" s="85"/>
      <c r="C157" s="85"/>
      <c r="D157" s="85"/>
      <c r="H157" s="373"/>
    </row>
    <row r="158" spans="1:8" s="84" customFormat="1" ht="15">
      <c r="A158" s="85"/>
      <c r="B158" s="85"/>
      <c r="C158" s="85"/>
      <c r="D158" s="85"/>
      <c r="H158" s="373"/>
    </row>
    <row r="159" spans="1:8" s="84" customFormat="1" ht="15">
      <c r="A159" s="85"/>
      <c r="B159" s="85"/>
      <c r="C159" s="85"/>
      <c r="D159" s="85"/>
      <c r="H159" s="373"/>
    </row>
    <row r="160" spans="1:8" s="84" customFormat="1" ht="15">
      <c r="A160" s="85"/>
      <c r="B160" s="85"/>
      <c r="C160" s="85"/>
      <c r="D160" s="85"/>
      <c r="H160" s="373"/>
    </row>
    <row r="161" spans="1:8" s="84" customFormat="1" ht="15">
      <c r="A161" s="85"/>
      <c r="B161" s="85"/>
      <c r="C161" s="85"/>
      <c r="D161" s="85"/>
      <c r="H161" s="373"/>
    </row>
    <row r="162" spans="1:8" s="84" customFormat="1" ht="15">
      <c r="A162" s="85"/>
      <c r="B162" s="85"/>
      <c r="C162" s="85"/>
      <c r="D162" s="85"/>
      <c r="H162" s="373"/>
    </row>
    <row r="163" spans="1:8" s="84" customFormat="1" ht="15">
      <c r="A163" s="85"/>
      <c r="B163" s="85"/>
      <c r="C163" s="85"/>
      <c r="D163" s="85"/>
      <c r="H163" s="373"/>
    </row>
    <row r="164" spans="1:8" s="84" customFormat="1" ht="15">
      <c r="A164" s="85"/>
      <c r="B164" s="85"/>
      <c r="C164" s="85"/>
      <c r="D164" s="85"/>
      <c r="H164" s="373"/>
    </row>
    <row r="165" spans="1:8" s="84" customFormat="1" ht="15">
      <c r="A165" s="85"/>
      <c r="B165" s="85"/>
      <c r="C165" s="85"/>
      <c r="D165" s="85"/>
      <c r="H165" s="373"/>
    </row>
    <row r="166" spans="1:8" s="84" customFormat="1" ht="15">
      <c r="A166" s="85"/>
      <c r="B166" s="85"/>
      <c r="C166" s="85"/>
      <c r="D166" s="85"/>
      <c r="H166" s="373"/>
    </row>
    <row r="167" spans="1:8" s="84" customFormat="1" ht="15">
      <c r="A167" s="85"/>
      <c r="B167" s="85"/>
      <c r="C167" s="85"/>
      <c r="D167" s="85"/>
      <c r="H167" s="373"/>
    </row>
    <row r="168" spans="1:8" s="84" customFormat="1" ht="15">
      <c r="A168" s="85"/>
      <c r="B168" s="85"/>
      <c r="C168" s="85"/>
      <c r="D168" s="85"/>
      <c r="H168" s="373"/>
    </row>
    <row r="169" spans="1:8" s="84" customFormat="1" ht="15">
      <c r="A169" s="85"/>
      <c r="B169" s="85"/>
      <c r="C169" s="85"/>
      <c r="D169" s="85"/>
      <c r="H169" s="373"/>
    </row>
    <row r="170" spans="1:8" s="84" customFormat="1" ht="15">
      <c r="A170" s="85"/>
      <c r="B170" s="85"/>
      <c r="C170" s="85"/>
      <c r="D170" s="85"/>
      <c r="H170" s="373"/>
    </row>
    <row r="171" spans="1:8" s="84" customFormat="1" ht="15">
      <c r="A171" s="85"/>
      <c r="B171" s="85"/>
      <c r="C171" s="85"/>
      <c r="D171" s="85"/>
      <c r="H171" s="373"/>
    </row>
    <row r="172" spans="1:8" s="84" customFormat="1" ht="15">
      <c r="A172" s="85"/>
      <c r="B172" s="85"/>
      <c r="C172" s="85"/>
      <c r="D172" s="85"/>
      <c r="H172" s="373"/>
    </row>
    <row r="173" spans="1:8" s="84" customFormat="1" ht="15">
      <c r="A173" s="85"/>
      <c r="B173" s="85"/>
      <c r="C173" s="85"/>
      <c r="D173" s="85"/>
      <c r="H173" s="373"/>
    </row>
    <row r="174" spans="1:8" s="84" customFormat="1" ht="15">
      <c r="A174" s="85"/>
      <c r="B174" s="85"/>
      <c r="C174" s="85"/>
      <c r="D174" s="85"/>
      <c r="H174" s="373"/>
    </row>
    <row r="175" spans="1:8" s="84" customFormat="1" ht="15">
      <c r="A175" s="85"/>
      <c r="B175" s="85"/>
      <c r="C175" s="85"/>
      <c r="D175" s="85"/>
      <c r="H175" s="373"/>
    </row>
    <row r="176" spans="1:8" s="84" customFormat="1" ht="15">
      <c r="A176" s="85"/>
      <c r="B176" s="85"/>
      <c r="C176" s="85"/>
      <c r="D176" s="85"/>
      <c r="H176" s="373"/>
    </row>
    <row r="177" spans="1:8" s="84" customFormat="1" ht="15">
      <c r="A177" s="85"/>
      <c r="B177" s="85"/>
      <c r="C177" s="85"/>
      <c r="D177" s="85"/>
      <c r="H177" s="373"/>
    </row>
    <row r="178" spans="1:8" s="84" customFormat="1" ht="15">
      <c r="A178" s="85"/>
      <c r="B178" s="85"/>
      <c r="C178" s="85"/>
      <c r="D178" s="85"/>
      <c r="H178" s="373"/>
    </row>
    <row r="179" spans="1:8" s="84" customFormat="1" ht="15">
      <c r="A179" s="85"/>
      <c r="B179" s="85"/>
      <c r="C179" s="85"/>
      <c r="D179" s="85"/>
      <c r="H179" s="373"/>
    </row>
    <row r="180" spans="1:8" s="84" customFormat="1" ht="15">
      <c r="A180" s="85"/>
      <c r="B180" s="85"/>
      <c r="C180" s="85"/>
      <c r="D180" s="85"/>
      <c r="H180" s="373"/>
    </row>
    <row r="181" spans="1:8" s="84" customFormat="1" ht="15">
      <c r="A181" s="85"/>
      <c r="B181" s="85"/>
      <c r="C181" s="85"/>
      <c r="D181" s="85"/>
      <c r="H181" s="373"/>
    </row>
    <row r="182" spans="1:8" s="84" customFormat="1" ht="15">
      <c r="A182" s="85"/>
      <c r="B182" s="85"/>
      <c r="C182" s="85"/>
      <c r="D182" s="85"/>
      <c r="H182" s="373"/>
    </row>
    <row r="183" spans="1:8" s="84" customFormat="1" ht="15">
      <c r="A183" s="85"/>
      <c r="B183" s="85"/>
      <c r="C183" s="85"/>
      <c r="D183" s="85"/>
      <c r="H183" s="373"/>
    </row>
    <row r="184" spans="1:8" s="84" customFormat="1" ht="15">
      <c r="A184" s="85"/>
      <c r="B184" s="85"/>
      <c r="C184" s="85"/>
      <c r="D184" s="85"/>
      <c r="H184" s="373"/>
    </row>
    <row r="185" spans="1:8" s="84" customFormat="1" ht="15">
      <c r="A185" s="85"/>
      <c r="B185" s="85"/>
      <c r="C185" s="85"/>
      <c r="D185" s="85"/>
      <c r="H185" s="373"/>
    </row>
    <row r="186" spans="1:8" s="84" customFormat="1" ht="15">
      <c r="A186" s="85"/>
      <c r="B186" s="85"/>
      <c r="C186" s="85"/>
      <c r="D186" s="85"/>
      <c r="H186" s="373"/>
    </row>
    <row r="187" spans="1:8" s="84" customFormat="1" ht="15">
      <c r="A187" s="85"/>
      <c r="B187" s="85"/>
      <c r="C187" s="85"/>
      <c r="D187" s="85"/>
      <c r="H187" s="373"/>
    </row>
    <row r="188" spans="1:8" s="84" customFormat="1" ht="15">
      <c r="A188" s="85"/>
      <c r="B188" s="85"/>
      <c r="C188" s="85"/>
      <c r="D188" s="85"/>
      <c r="H188" s="373"/>
    </row>
    <row r="189" spans="1:8" s="84" customFormat="1" ht="15">
      <c r="A189" s="85"/>
      <c r="B189" s="85"/>
      <c r="C189" s="85"/>
      <c r="D189" s="85"/>
      <c r="H189" s="373"/>
    </row>
    <row r="190" spans="1:8" s="84" customFormat="1" ht="15">
      <c r="A190" s="85"/>
      <c r="B190" s="85"/>
      <c r="C190" s="85"/>
      <c r="D190" s="85"/>
      <c r="H190" s="373"/>
    </row>
    <row r="191" spans="1:8" s="84" customFormat="1" ht="15">
      <c r="A191" s="85"/>
      <c r="B191" s="85"/>
      <c r="C191" s="85"/>
      <c r="D191" s="85"/>
      <c r="H191" s="373"/>
    </row>
    <row r="192" spans="1:8" s="56" customFormat="1" ht="15">
      <c r="A192" s="87"/>
      <c r="B192" s="87"/>
      <c r="C192" s="87"/>
      <c r="D192" s="87"/>
      <c r="H192" s="124"/>
    </row>
    <row r="193" spans="1:8" s="56" customFormat="1" ht="15">
      <c r="A193" s="87"/>
      <c r="B193" s="87"/>
      <c r="C193" s="87"/>
      <c r="D193" s="87"/>
      <c r="H193" s="124"/>
    </row>
    <row r="194" spans="1:8" s="56" customFormat="1" ht="15">
      <c r="A194" s="87"/>
      <c r="B194" s="87"/>
      <c r="C194" s="87"/>
      <c r="D194" s="87"/>
      <c r="H194" s="124"/>
    </row>
    <row r="195" spans="1:8" s="56" customFormat="1" ht="15">
      <c r="A195" s="87"/>
      <c r="B195" s="87"/>
      <c r="C195" s="87"/>
      <c r="D195" s="87"/>
      <c r="H195" s="124"/>
    </row>
    <row r="196" spans="1:8" s="56" customFormat="1" ht="15">
      <c r="A196" s="87"/>
      <c r="B196" s="87"/>
      <c r="C196" s="87"/>
      <c r="D196" s="87"/>
      <c r="H196" s="124"/>
    </row>
    <row r="197" spans="1:8" s="56" customFormat="1" ht="15">
      <c r="A197" s="87"/>
      <c r="B197" s="87"/>
      <c r="C197" s="87"/>
      <c r="D197" s="87"/>
      <c r="H197" s="124"/>
    </row>
    <row r="198" spans="1:8" s="56" customFormat="1" ht="15">
      <c r="A198" s="87"/>
      <c r="B198" s="87"/>
      <c r="C198" s="87"/>
      <c r="D198" s="87"/>
      <c r="H198" s="124"/>
    </row>
    <row r="199" spans="1:8" s="56" customFormat="1" ht="15">
      <c r="A199" s="87"/>
      <c r="B199" s="87"/>
      <c r="C199" s="87"/>
      <c r="D199" s="87"/>
      <c r="H199" s="124"/>
    </row>
    <row r="200" spans="1:8" s="56" customFormat="1" ht="15">
      <c r="A200" s="87"/>
      <c r="B200" s="87"/>
      <c r="C200" s="87"/>
      <c r="D200" s="87"/>
      <c r="H200" s="124"/>
    </row>
    <row r="201" spans="1:8" s="56" customFormat="1" ht="15">
      <c r="A201" s="87"/>
      <c r="B201" s="87"/>
      <c r="C201" s="87"/>
      <c r="D201" s="87"/>
      <c r="H201" s="124"/>
    </row>
    <row r="202" spans="1:8" s="56" customFormat="1" ht="15">
      <c r="A202" s="87"/>
      <c r="B202" s="87"/>
      <c r="C202" s="87"/>
      <c r="D202" s="87"/>
      <c r="H202" s="124"/>
    </row>
    <row r="203" spans="1:8" s="56" customFormat="1" ht="15">
      <c r="A203" s="87"/>
      <c r="B203" s="87"/>
      <c r="C203" s="87"/>
      <c r="D203" s="87"/>
      <c r="H203" s="124"/>
    </row>
    <row r="204" spans="1:8" s="56" customFormat="1" ht="15">
      <c r="A204" s="87"/>
      <c r="B204" s="87"/>
      <c r="C204" s="87"/>
      <c r="D204" s="87"/>
      <c r="H204" s="124"/>
    </row>
    <row r="205" spans="1:8" s="56" customFormat="1" ht="15">
      <c r="A205" s="87"/>
      <c r="B205" s="87"/>
      <c r="C205" s="87"/>
      <c r="D205" s="87"/>
      <c r="H205" s="124"/>
    </row>
    <row r="206" spans="1:8" s="56" customFormat="1" ht="15">
      <c r="A206" s="87"/>
      <c r="B206" s="87"/>
      <c r="C206" s="87"/>
      <c r="D206" s="87"/>
      <c r="H206" s="124"/>
    </row>
    <row r="207" spans="1:8" s="56" customFormat="1" ht="15">
      <c r="A207" s="87"/>
      <c r="B207" s="87"/>
      <c r="C207" s="87"/>
      <c r="D207" s="87"/>
      <c r="H207" s="124"/>
    </row>
    <row r="208" spans="1:8" s="56" customFormat="1" ht="15">
      <c r="A208" s="87"/>
      <c r="B208" s="87"/>
      <c r="C208" s="87"/>
      <c r="D208" s="87"/>
      <c r="H208" s="124"/>
    </row>
    <row r="209" spans="1:8" s="56" customFormat="1" ht="15">
      <c r="A209" s="87"/>
      <c r="B209" s="87"/>
      <c r="C209" s="87"/>
      <c r="D209" s="87"/>
      <c r="H209" s="124"/>
    </row>
    <row r="210" spans="1:8" s="56" customFormat="1" ht="15">
      <c r="A210" s="87"/>
      <c r="B210" s="87"/>
      <c r="C210" s="87"/>
      <c r="D210" s="87"/>
      <c r="H210" s="124"/>
    </row>
    <row r="211" spans="1:8" s="56" customFormat="1" ht="15">
      <c r="A211" s="87"/>
      <c r="B211" s="87"/>
      <c r="C211" s="87"/>
      <c r="D211" s="87"/>
      <c r="H211" s="124"/>
    </row>
    <row r="212" spans="1:8" s="56" customFormat="1" ht="15">
      <c r="A212" s="87"/>
      <c r="B212" s="87"/>
      <c r="C212" s="87"/>
      <c r="D212" s="87"/>
      <c r="H212" s="124"/>
    </row>
    <row r="213" spans="1:8" s="56" customFormat="1" ht="15">
      <c r="A213" s="87"/>
      <c r="B213" s="87"/>
      <c r="C213" s="87"/>
      <c r="D213" s="87"/>
      <c r="H213" s="124"/>
    </row>
    <row r="214" spans="1:8" s="56" customFormat="1" ht="15">
      <c r="A214" s="87"/>
      <c r="B214" s="87"/>
      <c r="C214" s="87"/>
      <c r="D214" s="87"/>
      <c r="H214" s="124"/>
    </row>
    <row r="215" spans="1:8" s="56" customFormat="1" ht="15">
      <c r="A215" s="87"/>
      <c r="B215" s="87"/>
      <c r="C215" s="87"/>
      <c r="D215" s="87"/>
      <c r="H215" s="124"/>
    </row>
    <row r="216" spans="1:8" s="56" customFormat="1" ht="15">
      <c r="A216" s="87"/>
      <c r="B216" s="87"/>
      <c r="C216" s="87"/>
      <c r="D216" s="87"/>
      <c r="H216" s="124"/>
    </row>
    <row r="217" spans="1:8" s="56" customFormat="1" ht="15">
      <c r="A217" s="87"/>
      <c r="B217" s="87"/>
      <c r="C217" s="87"/>
      <c r="D217" s="87"/>
      <c r="H217" s="124"/>
    </row>
    <row r="218" spans="1:8" s="56" customFormat="1" ht="15">
      <c r="A218" s="87"/>
      <c r="B218" s="87"/>
      <c r="C218" s="87"/>
      <c r="D218" s="87"/>
      <c r="H218" s="124"/>
    </row>
    <row r="219" spans="1:8" s="56" customFormat="1" ht="15">
      <c r="A219" s="87"/>
      <c r="B219" s="87"/>
      <c r="C219" s="87"/>
      <c r="D219" s="87"/>
      <c r="H219" s="124"/>
    </row>
    <row r="220" spans="1:8" s="56" customFormat="1" ht="15">
      <c r="A220" s="87"/>
      <c r="B220" s="87"/>
      <c r="C220" s="87"/>
      <c r="D220" s="87"/>
      <c r="H220" s="124"/>
    </row>
    <row r="221" spans="1:8" s="56" customFormat="1" ht="15">
      <c r="A221" s="87"/>
      <c r="B221" s="87"/>
      <c r="C221" s="87"/>
      <c r="D221" s="87"/>
      <c r="H221" s="124"/>
    </row>
    <row r="222" spans="1:8" s="56" customFormat="1" ht="15">
      <c r="A222" s="87"/>
      <c r="B222" s="87"/>
      <c r="C222" s="87"/>
      <c r="D222" s="87"/>
      <c r="H222" s="124"/>
    </row>
    <row r="223" spans="1:8" s="56" customFormat="1" ht="15">
      <c r="A223" s="87"/>
      <c r="B223" s="87"/>
      <c r="C223" s="87"/>
      <c r="D223" s="87"/>
      <c r="H223" s="124"/>
    </row>
    <row r="224" spans="1:8" s="56" customFormat="1" ht="15">
      <c r="A224" s="87"/>
      <c r="B224" s="87"/>
      <c r="C224" s="87"/>
      <c r="D224" s="87"/>
      <c r="H224" s="124"/>
    </row>
    <row r="225" spans="1:8" s="56" customFormat="1" ht="15">
      <c r="A225" s="87"/>
      <c r="B225" s="87"/>
      <c r="C225" s="87"/>
      <c r="D225" s="87"/>
      <c r="H225" s="124"/>
    </row>
    <row r="226" spans="1:8" s="56" customFormat="1" ht="15">
      <c r="A226" s="87"/>
      <c r="B226" s="87"/>
      <c r="C226" s="87"/>
      <c r="D226" s="87"/>
      <c r="H226" s="124"/>
    </row>
    <row r="227" spans="1:8" s="56" customFormat="1" ht="15">
      <c r="A227" s="87"/>
      <c r="B227" s="87"/>
      <c r="C227" s="87"/>
      <c r="D227" s="87"/>
      <c r="H227" s="124"/>
    </row>
    <row r="228" spans="1:8" s="56" customFormat="1" ht="0.75" customHeight="1">
      <c r="A228" s="87"/>
      <c r="B228" s="87"/>
      <c r="C228" s="87"/>
      <c r="D228" s="87"/>
      <c r="H228" s="124"/>
    </row>
    <row r="229" spans="1:8" s="56" customFormat="1" ht="15">
      <c r="A229" s="87"/>
      <c r="B229" s="87"/>
      <c r="C229" s="87"/>
      <c r="D229" s="87"/>
      <c r="H229" s="124"/>
    </row>
    <row r="230" spans="1:8" s="56" customFormat="1" ht="15">
      <c r="A230" s="87"/>
      <c r="B230" s="87"/>
      <c r="C230" s="87"/>
      <c r="D230" s="87"/>
      <c r="H230" s="124"/>
    </row>
    <row r="231" spans="1:8" s="56" customFormat="1" ht="15">
      <c r="A231" s="87"/>
      <c r="B231" s="87"/>
      <c r="C231" s="87"/>
      <c r="D231" s="87"/>
      <c r="H231" s="124"/>
    </row>
    <row r="232" spans="1:8" s="56" customFormat="1" ht="15">
      <c r="A232" s="87"/>
      <c r="B232" s="87"/>
      <c r="C232" s="87"/>
      <c r="D232" s="87"/>
      <c r="H232" s="124"/>
    </row>
    <row r="233" spans="1:8" s="56" customFormat="1" ht="15">
      <c r="A233" s="87"/>
      <c r="B233" s="87"/>
      <c r="C233" s="87"/>
      <c r="D233" s="87"/>
      <c r="H233" s="124"/>
    </row>
    <row r="234" spans="1:8" s="56" customFormat="1" ht="15">
      <c r="A234" s="87"/>
      <c r="B234" s="87"/>
      <c r="C234" s="87"/>
      <c r="D234" s="87"/>
      <c r="H234" s="124"/>
    </row>
    <row r="235" spans="1:8" s="56" customFormat="1" ht="15">
      <c r="A235" s="87"/>
      <c r="B235" s="87"/>
      <c r="C235" s="87"/>
      <c r="D235" s="87"/>
      <c r="H235" s="124"/>
    </row>
    <row r="236" spans="1:8" s="56" customFormat="1" ht="15">
      <c r="A236" s="87"/>
      <c r="B236" s="87"/>
      <c r="C236" s="87"/>
      <c r="D236" s="87"/>
      <c r="H236" s="124"/>
    </row>
    <row r="237" spans="1:8" s="56" customFormat="1" ht="15">
      <c r="A237" s="87"/>
      <c r="B237" s="87"/>
      <c r="C237" s="87"/>
      <c r="D237" s="87"/>
      <c r="H237" s="124"/>
    </row>
    <row r="238" spans="1:8" s="56" customFormat="1" ht="15">
      <c r="A238" s="87"/>
      <c r="B238" s="87"/>
      <c r="C238" s="87"/>
      <c r="D238" s="87"/>
      <c r="H238" s="124"/>
    </row>
    <row r="239" spans="1:8" s="56" customFormat="1" ht="15">
      <c r="A239" s="87"/>
      <c r="B239" s="87"/>
      <c r="C239" s="87"/>
      <c r="D239" s="87"/>
      <c r="H239" s="124"/>
    </row>
    <row r="240" spans="1:8" s="56" customFormat="1" ht="15">
      <c r="A240" s="87"/>
      <c r="B240" s="87"/>
      <c r="C240" s="87"/>
      <c r="D240" s="87"/>
      <c r="H240" s="124"/>
    </row>
    <row r="241" spans="1:8" s="56" customFormat="1" ht="15">
      <c r="A241" s="87"/>
      <c r="B241" s="87"/>
      <c r="C241" s="87"/>
      <c r="D241" s="87"/>
      <c r="H241" s="124"/>
    </row>
    <row r="242" spans="1:8" s="56" customFormat="1" ht="15">
      <c r="A242" s="87"/>
      <c r="B242" s="87"/>
      <c r="C242" s="87"/>
      <c r="D242" s="87"/>
      <c r="H242" s="124"/>
    </row>
    <row r="243" spans="1:8" s="56" customFormat="1" ht="15">
      <c r="A243" s="87"/>
      <c r="B243" s="87"/>
      <c r="C243" s="87"/>
      <c r="D243" s="87"/>
      <c r="H243" s="124"/>
    </row>
    <row r="244" spans="1:8" s="56" customFormat="1" ht="15">
      <c r="A244" s="87"/>
      <c r="B244" s="87"/>
      <c r="C244" s="87"/>
      <c r="D244" s="87"/>
      <c r="H244" s="124"/>
    </row>
    <row r="245" spans="1:8" s="56" customFormat="1" ht="15">
      <c r="A245" s="87"/>
      <c r="B245" s="87"/>
      <c r="C245" s="87"/>
      <c r="D245" s="87"/>
      <c r="H245" s="124"/>
    </row>
    <row r="246" spans="1:8" s="56" customFormat="1" ht="15">
      <c r="A246" s="87"/>
      <c r="B246" s="87"/>
      <c r="C246" s="87"/>
      <c r="D246" s="87"/>
      <c r="H246" s="124"/>
    </row>
    <row r="247" spans="1:8" s="56" customFormat="1" ht="15">
      <c r="A247" s="87"/>
      <c r="B247" s="87"/>
      <c r="C247" s="87"/>
      <c r="D247" s="87"/>
      <c r="H247" s="124"/>
    </row>
    <row r="248" spans="1:8" s="56" customFormat="1" ht="15">
      <c r="A248" s="87"/>
      <c r="B248" s="87"/>
      <c r="C248" s="87"/>
      <c r="D248" s="87"/>
      <c r="H248" s="124"/>
    </row>
    <row r="249" spans="1:8" s="56" customFormat="1" ht="15">
      <c r="A249" s="87"/>
      <c r="B249" s="87"/>
      <c r="C249" s="87"/>
      <c r="D249" s="87"/>
      <c r="H249" s="124"/>
    </row>
    <row r="250" spans="1:8" s="56" customFormat="1" ht="15">
      <c r="A250" s="87"/>
      <c r="B250" s="87"/>
      <c r="C250" s="87"/>
      <c r="D250" s="87"/>
      <c r="H250" s="124"/>
    </row>
    <row r="251" spans="1:8" s="56" customFormat="1" ht="15">
      <c r="A251" s="87"/>
      <c r="B251" s="87"/>
      <c r="C251" s="87"/>
      <c r="D251" s="87"/>
      <c r="H251" s="124"/>
    </row>
    <row r="252" spans="1:8" s="56" customFormat="1" ht="15">
      <c r="A252" s="87"/>
      <c r="B252" s="87"/>
      <c r="C252" s="87"/>
      <c r="D252" s="87"/>
      <c r="H252" s="124"/>
    </row>
    <row r="253" spans="1:8" s="56" customFormat="1" ht="15">
      <c r="A253" s="87"/>
      <c r="B253" s="87"/>
      <c r="C253" s="87"/>
      <c r="D253" s="87"/>
      <c r="H253" s="124"/>
    </row>
    <row r="254" spans="1:8" s="56" customFormat="1" ht="15">
      <c r="A254" s="87"/>
      <c r="B254" s="87"/>
      <c r="C254" s="87"/>
      <c r="D254" s="87"/>
      <c r="H254" s="124"/>
    </row>
    <row r="255" spans="1:8" s="56" customFormat="1" ht="15">
      <c r="A255" s="87"/>
      <c r="B255" s="87"/>
      <c r="C255" s="87"/>
      <c r="D255" s="87"/>
      <c r="H255" s="124"/>
    </row>
    <row r="256" spans="1:8" s="56" customFormat="1" ht="15">
      <c r="A256" s="87"/>
      <c r="B256" s="87"/>
      <c r="C256" s="87"/>
      <c r="D256" s="87"/>
      <c r="H256" s="124"/>
    </row>
    <row r="257" spans="1:8" s="56" customFormat="1" ht="15">
      <c r="A257" s="87"/>
      <c r="B257" s="87"/>
      <c r="C257" s="87"/>
      <c r="D257" s="87"/>
      <c r="H257" s="124"/>
    </row>
    <row r="258" spans="1:8" s="56" customFormat="1" ht="15">
      <c r="A258" s="87"/>
      <c r="B258" s="87"/>
      <c r="C258" s="87"/>
      <c r="D258" s="87"/>
      <c r="H258" s="124"/>
    </row>
    <row r="259" spans="1:8" s="56" customFormat="1" ht="15">
      <c r="A259" s="87"/>
      <c r="B259" s="87"/>
      <c r="C259" s="87"/>
      <c r="D259" s="87"/>
      <c r="H259" s="124"/>
    </row>
    <row r="260" spans="1:8" s="56" customFormat="1" ht="15">
      <c r="A260" s="87"/>
      <c r="B260" s="87"/>
      <c r="C260" s="87"/>
      <c r="D260" s="87"/>
      <c r="H260" s="124"/>
    </row>
    <row r="261" spans="1:8" s="56" customFormat="1" ht="15">
      <c r="A261" s="87"/>
      <c r="B261" s="87"/>
      <c r="C261" s="87"/>
      <c r="D261" s="87"/>
      <c r="H261" s="124"/>
    </row>
    <row r="262" spans="1:8" s="56" customFormat="1" ht="15">
      <c r="A262" s="87"/>
      <c r="B262" s="87"/>
      <c r="C262" s="87"/>
      <c r="D262" s="87"/>
      <c r="H262" s="124"/>
    </row>
    <row r="263" spans="1:8" s="56" customFormat="1" ht="15">
      <c r="A263" s="87"/>
      <c r="B263" s="87"/>
      <c r="C263" s="87"/>
      <c r="D263" s="87"/>
      <c r="H263" s="124"/>
    </row>
    <row r="264" spans="1:8" s="56" customFormat="1" ht="15">
      <c r="A264" s="87"/>
      <c r="B264" s="87"/>
      <c r="C264" s="87"/>
      <c r="D264" s="87"/>
      <c r="H264" s="124"/>
    </row>
    <row r="265" spans="1:8" s="56" customFormat="1" ht="15">
      <c r="A265" s="87"/>
      <c r="B265" s="87"/>
      <c r="C265" s="87"/>
      <c r="D265" s="87"/>
      <c r="H265" s="124"/>
    </row>
    <row r="266" s="56" customFormat="1" ht="15">
      <c r="H266" s="124"/>
    </row>
    <row r="267" s="56" customFormat="1" ht="15">
      <c r="H267" s="124"/>
    </row>
    <row r="268" s="56" customFormat="1" ht="15">
      <c r="H268" s="124"/>
    </row>
    <row r="269" s="56" customFormat="1" ht="15">
      <c r="H269" s="124"/>
    </row>
    <row r="270" s="56" customFormat="1" ht="15">
      <c r="H270" s="124"/>
    </row>
    <row r="271" s="56" customFormat="1" ht="15">
      <c r="H271" s="124"/>
    </row>
    <row r="272" s="56" customFormat="1" ht="15">
      <c r="H272" s="124"/>
    </row>
    <row r="273" s="56" customFormat="1" ht="15">
      <c r="H273" s="124"/>
    </row>
    <row r="274" s="56" customFormat="1" ht="15">
      <c r="H274" s="124"/>
    </row>
    <row r="275" s="56" customFormat="1" ht="15">
      <c r="H275" s="124"/>
    </row>
    <row r="276" s="56" customFormat="1" ht="15">
      <c r="H276" s="124"/>
    </row>
    <row r="277" s="56" customFormat="1" ht="15">
      <c r="H277" s="124"/>
    </row>
    <row r="278" s="56" customFormat="1" ht="15">
      <c r="H278" s="124"/>
    </row>
    <row r="279" s="56" customFormat="1" ht="15">
      <c r="H279" s="124"/>
    </row>
    <row r="280" s="56" customFormat="1" ht="15">
      <c r="H280" s="124"/>
    </row>
    <row r="281" s="56" customFormat="1" ht="15">
      <c r="H281" s="124"/>
    </row>
    <row r="282" s="56" customFormat="1" ht="15">
      <c r="H282" s="124"/>
    </row>
    <row r="283" s="56" customFormat="1" ht="15">
      <c r="H283" s="124"/>
    </row>
    <row r="284" s="56" customFormat="1" ht="15">
      <c r="H284" s="124"/>
    </row>
    <row r="285" s="56" customFormat="1" ht="15">
      <c r="H285" s="124"/>
    </row>
    <row r="286" s="56" customFormat="1" ht="15">
      <c r="H286" s="124"/>
    </row>
    <row r="287" s="56" customFormat="1" ht="15">
      <c r="H287" s="124"/>
    </row>
    <row r="288" s="56" customFormat="1" ht="15">
      <c r="H288" s="124"/>
    </row>
    <row r="289" s="56" customFormat="1" ht="15">
      <c r="H289" s="124"/>
    </row>
    <row r="290" s="56" customFormat="1" ht="15">
      <c r="H290" s="124"/>
    </row>
    <row r="291" s="56" customFormat="1" ht="15">
      <c r="H291" s="124"/>
    </row>
    <row r="292" s="56" customFormat="1" ht="15">
      <c r="H292" s="124"/>
    </row>
    <row r="293" s="56" customFormat="1" ht="15">
      <c r="H293" s="124"/>
    </row>
    <row r="294" s="56" customFormat="1" ht="15">
      <c r="H294" s="124"/>
    </row>
    <row r="295" s="56" customFormat="1" ht="15">
      <c r="H295" s="124"/>
    </row>
    <row r="296" s="56" customFormat="1" ht="15">
      <c r="H296" s="124"/>
    </row>
    <row r="297" s="56" customFormat="1" ht="15">
      <c r="H297" s="124"/>
    </row>
    <row r="298" s="56" customFormat="1" ht="15">
      <c r="H298" s="124"/>
    </row>
    <row r="299" s="56" customFormat="1" ht="15">
      <c r="H299" s="124"/>
    </row>
    <row r="300" s="56" customFormat="1" ht="15">
      <c r="H300" s="124"/>
    </row>
    <row r="301" s="56" customFormat="1" ht="15">
      <c r="H301" s="124"/>
    </row>
    <row r="302" s="56" customFormat="1" ht="15">
      <c r="H302" s="124"/>
    </row>
    <row r="303" s="56" customFormat="1" ht="15">
      <c r="H303" s="124"/>
    </row>
    <row r="304" s="56" customFormat="1" ht="15">
      <c r="H304" s="124"/>
    </row>
    <row r="305" s="56" customFormat="1" ht="15">
      <c r="H305" s="124"/>
    </row>
    <row r="306" s="56" customFormat="1" ht="15">
      <c r="H306" s="124"/>
    </row>
    <row r="307" s="56" customFormat="1" ht="15">
      <c r="H307" s="124"/>
    </row>
    <row r="308" s="56" customFormat="1" ht="15">
      <c r="H308" s="124"/>
    </row>
    <row r="309" s="56" customFormat="1" ht="15">
      <c r="H309" s="124"/>
    </row>
    <row r="310" s="56" customFormat="1" ht="15">
      <c r="H310" s="124"/>
    </row>
    <row r="311" s="56" customFormat="1" ht="15">
      <c r="H311" s="124"/>
    </row>
    <row r="312" s="56" customFormat="1" ht="15">
      <c r="H312" s="124"/>
    </row>
    <row r="313" s="56" customFormat="1" ht="15">
      <c r="H313" s="124"/>
    </row>
    <row r="314" s="56" customFormat="1" ht="15">
      <c r="H314" s="124"/>
    </row>
    <row r="315" s="56" customFormat="1" ht="15">
      <c r="H315" s="124"/>
    </row>
    <row r="316" s="56" customFormat="1" ht="15">
      <c r="H316" s="124"/>
    </row>
    <row r="317" s="56" customFormat="1" ht="15">
      <c r="H317" s="124"/>
    </row>
    <row r="318" s="56" customFormat="1" ht="15">
      <c r="H318" s="124"/>
    </row>
    <row r="319" s="56" customFormat="1" ht="15">
      <c r="H319" s="124"/>
    </row>
    <row r="320" s="56" customFormat="1" ht="15">
      <c r="H320" s="124"/>
    </row>
    <row r="321" s="56" customFormat="1" ht="15">
      <c r="H321" s="124"/>
    </row>
    <row r="322" s="56" customFormat="1" ht="15">
      <c r="H322" s="124"/>
    </row>
    <row r="323" s="56" customFormat="1" ht="15">
      <c r="H323" s="124"/>
    </row>
    <row r="324" s="56" customFormat="1" ht="15">
      <c r="H324" s="124"/>
    </row>
    <row r="325" s="56" customFormat="1" ht="15">
      <c r="H325" s="124"/>
    </row>
    <row r="326" s="56" customFormat="1" ht="15">
      <c r="H326" s="124"/>
    </row>
    <row r="327" s="56" customFormat="1" ht="15">
      <c r="H327" s="124"/>
    </row>
    <row r="328" s="56" customFormat="1" ht="15">
      <c r="H328" s="124"/>
    </row>
    <row r="329" s="56" customFormat="1" ht="15">
      <c r="H329" s="124"/>
    </row>
    <row r="330" s="56" customFormat="1" ht="15">
      <c r="H330" s="124"/>
    </row>
    <row r="331" s="56" customFormat="1" ht="15">
      <c r="H331" s="124"/>
    </row>
    <row r="332" s="56" customFormat="1" ht="15">
      <c r="H332" s="124"/>
    </row>
    <row r="333" s="56" customFormat="1" ht="15">
      <c r="H333" s="124"/>
    </row>
    <row r="334" s="56" customFormat="1" ht="15">
      <c r="H334" s="124"/>
    </row>
    <row r="335" s="56" customFormat="1" ht="15">
      <c r="H335" s="124"/>
    </row>
    <row r="336" s="56" customFormat="1" ht="15">
      <c r="H336" s="124"/>
    </row>
    <row r="337" s="56" customFormat="1" ht="15">
      <c r="H337" s="124"/>
    </row>
    <row r="338" s="56" customFormat="1" ht="15">
      <c r="H338" s="124"/>
    </row>
    <row r="339" s="56" customFormat="1" ht="15">
      <c r="H339" s="124"/>
    </row>
    <row r="340" s="56" customFormat="1" ht="15">
      <c r="H340" s="124"/>
    </row>
    <row r="341" s="56" customFormat="1" ht="15">
      <c r="H341" s="124"/>
    </row>
    <row r="342" s="56" customFormat="1" ht="15">
      <c r="H342" s="124"/>
    </row>
    <row r="343" s="56" customFormat="1" ht="15">
      <c r="H343" s="124"/>
    </row>
    <row r="344" s="56" customFormat="1" ht="15">
      <c r="H344" s="124"/>
    </row>
    <row r="345" s="56" customFormat="1" ht="15">
      <c r="H345" s="124"/>
    </row>
    <row r="346" s="56" customFormat="1" ht="15">
      <c r="H346" s="124"/>
    </row>
    <row r="347" s="56" customFormat="1" ht="15">
      <c r="H347" s="124"/>
    </row>
    <row r="348" s="56" customFormat="1" ht="15">
      <c r="H348" s="124"/>
    </row>
    <row r="349" s="56" customFormat="1" ht="15">
      <c r="H349" s="124"/>
    </row>
    <row r="350" s="56" customFormat="1" ht="15">
      <c r="H350" s="124"/>
    </row>
    <row r="351" s="56" customFormat="1" ht="15">
      <c r="H351" s="124"/>
    </row>
    <row r="352" s="56" customFormat="1" ht="15">
      <c r="H352" s="124"/>
    </row>
    <row r="353" s="56" customFormat="1" ht="15">
      <c r="H353" s="124"/>
    </row>
    <row r="354" s="56" customFormat="1" ht="15">
      <c r="H354" s="124"/>
    </row>
    <row r="355" s="56" customFormat="1" ht="15">
      <c r="H355" s="124"/>
    </row>
    <row r="356" s="56" customFormat="1" ht="15">
      <c r="H356" s="124"/>
    </row>
    <row r="357" s="56" customFormat="1" ht="15">
      <c r="H357" s="124"/>
    </row>
    <row r="358" s="56" customFormat="1" ht="15">
      <c r="H358" s="124"/>
    </row>
    <row r="359" s="56" customFormat="1" ht="15">
      <c r="H359" s="124"/>
    </row>
    <row r="360" s="56" customFormat="1" ht="15">
      <c r="H360" s="124"/>
    </row>
    <row r="361" s="56" customFormat="1" ht="15">
      <c r="H361" s="124"/>
    </row>
    <row r="362" s="56" customFormat="1" ht="15">
      <c r="H362" s="124"/>
    </row>
    <row r="363" s="56" customFormat="1" ht="15">
      <c r="H363" s="124"/>
    </row>
    <row r="364" s="56" customFormat="1" ht="15">
      <c r="H364" s="124"/>
    </row>
    <row r="365" s="56" customFormat="1" ht="15">
      <c r="H365" s="124"/>
    </row>
    <row r="366" s="56" customFormat="1" ht="15">
      <c r="H366" s="124"/>
    </row>
    <row r="367" s="56" customFormat="1" ht="15">
      <c r="H367" s="124"/>
    </row>
    <row r="368" s="56" customFormat="1" ht="15">
      <c r="H368" s="124"/>
    </row>
    <row r="369" s="56" customFormat="1" ht="15">
      <c r="H369" s="124"/>
    </row>
    <row r="370" s="56" customFormat="1" ht="15">
      <c r="H370" s="124"/>
    </row>
    <row r="371" s="56" customFormat="1" ht="15">
      <c r="H371" s="124"/>
    </row>
    <row r="372" s="56" customFormat="1" ht="15">
      <c r="H372" s="124"/>
    </row>
    <row r="373" s="56" customFormat="1" ht="15">
      <c r="H373" s="124"/>
    </row>
    <row r="374" s="56" customFormat="1" ht="15">
      <c r="H374" s="124"/>
    </row>
    <row r="375" s="56" customFormat="1" ht="15">
      <c r="H375" s="124"/>
    </row>
    <row r="376" s="56" customFormat="1" ht="15">
      <c r="H376" s="124"/>
    </row>
    <row r="377" s="56" customFormat="1" ht="15">
      <c r="H377" s="124"/>
    </row>
    <row r="378" s="56" customFormat="1" ht="15">
      <c r="H378" s="124"/>
    </row>
    <row r="379" s="56" customFormat="1" ht="15">
      <c r="H379" s="124"/>
    </row>
    <row r="380" s="56" customFormat="1" ht="15">
      <c r="H380" s="124"/>
    </row>
    <row r="381" s="56" customFormat="1" ht="15">
      <c r="H381" s="124"/>
    </row>
    <row r="382" s="56" customFormat="1" ht="15">
      <c r="H382" s="124"/>
    </row>
    <row r="383" s="56" customFormat="1" ht="15">
      <c r="H383" s="124"/>
    </row>
    <row r="384" s="56" customFormat="1" ht="15">
      <c r="H384" s="124"/>
    </row>
    <row r="385" s="56" customFormat="1" ht="15">
      <c r="H385" s="124"/>
    </row>
    <row r="386" s="56" customFormat="1" ht="15">
      <c r="H386" s="124"/>
    </row>
    <row r="387" s="56" customFormat="1" ht="15">
      <c r="H387" s="124"/>
    </row>
    <row r="388" s="56" customFormat="1" ht="15">
      <c r="H388" s="124"/>
    </row>
    <row r="389" s="56" customFormat="1" ht="15">
      <c r="H389" s="124"/>
    </row>
    <row r="390" s="56" customFormat="1" ht="15">
      <c r="H390" s="124"/>
    </row>
  </sheetData>
  <sheetProtection/>
  <mergeCells count="11">
    <mergeCell ref="B149:F149"/>
    <mergeCell ref="B151:F151"/>
    <mergeCell ref="A1:N1"/>
    <mergeCell ref="A2:N2"/>
    <mergeCell ref="A4:A5"/>
    <mergeCell ref="B4:B5"/>
    <mergeCell ref="E4:H4"/>
    <mergeCell ref="I4:K4"/>
    <mergeCell ref="C4:C5"/>
    <mergeCell ref="D4:D5"/>
    <mergeCell ref="L4:N4"/>
  </mergeCells>
  <printOptions horizontalCentered="1"/>
  <pageMargins left="0.1968503937007874" right="0.1968503937007874" top="0" bottom="0" header="0" footer="0"/>
  <pageSetup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88" sqref="M88"/>
    </sheetView>
  </sheetViews>
  <sheetFormatPr defaultColWidth="9.00390625" defaultRowHeight="12.75"/>
  <cols>
    <col min="1" max="1" width="37.25390625" style="52" bestFit="1" customWidth="1"/>
    <col min="2" max="2" width="39.875" style="52" hidden="1" customWidth="1"/>
    <col min="3" max="3" width="47.875" style="52" hidden="1" customWidth="1"/>
    <col min="4" max="4" width="12.37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5" bestFit="1" customWidth="1"/>
    <col min="9" max="9" width="9.75390625" style="56" customWidth="1"/>
    <col min="10" max="10" width="9.625" style="52" customWidth="1"/>
    <col min="11" max="11" width="11.00390625" style="52" bestFit="1" customWidth="1"/>
    <col min="12" max="12" width="9.875" style="52" bestFit="1" customWidth="1"/>
    <col min="13" max="13" width="11.00390625" style="52" customWidth="1"/>
    <col min="14" max="14" width="11.625" style="52" customWidth="1"/>
    <col min="15" max="15" width="4.375" style="52" bestFit="1" customWidth="1"/>
    <col min="16" max="16" width="11.125" style="52" hidden="1" customWidth="1"/>
    <col min="17" max="16384" width="9.125" style="52" customWidth="1"/>
  </cols>
  <sheetData>
    <row r="1" spans="1:14" ht="21.75" customHeight="1">
      <c r="A1" s="397" t="s">
        <v>142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ht="14.25" customHeight="1">
      <c r="A2" s="398" t="str">
        <f>зерноск!A2</f>
        <v>по состоянию на 27 октября 2017 года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4" ht="3" customHeight="1" hidden="1">
      <c r="A3" s="49"/>
      <c r="B3" s="49"/>
      <c r="C3" s="49"/>
      <c r="D3" s="49"/>
      <c r="E3" s="50"/>
      <c r="F3" s="50"/>
      <c r="G3" s="50"/>
      <c r="H3" s="121"/>
      <c r="I3" s="50"/>
      <c r="J3" s="50"/>
      <c r="K3" s="50"/>
      <c r="L3" s="51"/>
      <c r="M3" s="51"/>
      <c r="N3" s="51"/>
    </row>
    <row r="4" spans="1:14" s="56" customFormat="1" ht="18" customHeight="1">
      <c r="A4" s="381" t="s">
        <v>1</v>
      </c>
      <c r="B4" s="393" t="s">
        <v>137</v>
      </c>
      <c r="C4" s="389" t="s">
        <v>145</v>
      </c>
      <c r="D4" s="387" t="s">
        <v>146</v>
      </c>
      <c r="E4" s="381" t="s">
        <v>96</v>
      </c>
      <c r="F4" s="381"/>
      <c r="G4" s="382"/>
      <c r="H4" s="382"/>
      <c r="I4" s="385" t="s">
        <v>60</v>
      </c>
      <c r="J4" s="382"/>
      <c r="K4" s="386"/>
      <c r="L4" s="401" t="s">
        <v>0</v>
      </c>
      <c r="M4" s="402"/>
      <c r="N4" s="403"/>
    </row>
    <row r="5" spans="1:19" s="56" customFormat="1" ht="32.25" customHeight="1">
      <c r="A5" s="384"/>
      <c r="B5" s="393"/>
      <c r="C5" s="390"/>
      <c r="D5" s="388"/>
      <c r="E5" s="372" t="s">
        <v>104</v>
      </c>
      <c r="F5" s="372" t="s">
        <v>109</v>
      </c>
      <c r="G5" s="372" t="s">
        <v>105</v>
      </c>
      <c r="H5" s="372" t="s">
        <v>103</v>
      </c>
      <c r="I5" s="374" t="s">
        <v>104</v>
      </c>
      <c r="J5" s="372" t="s">
        <v>105</v>
      </c>
      <c r="K5" s="375" t="s">
        <v>103</v>
      </c>
      <c r="L5" s="372" t="s">
        <v>104</v>
      </c>
      <c r="M5" s="372" t="s">
        <v>105</v>
      </c>
      <c r="N5" s="372" t="s">
        <v>103</v>
      </c>
      <c r="S5" s="60"/>
    </row>
    <row r="6" spans="1:14" s="45" customFormat="1" ht="15.75">
      <c r="A6" s="162" t="s">
        <v>2</v>
      </c>
      <c r="B6" s="321">
        <v>2604.266</v>
      </c>
      <c r="C6" s="362">
        <v>29.907999999999994</v>
      </c>
      <c r="D6" s="360">
        <f>B6-C6</f>
        <v>2574.358</v>
      </c>
      <c r="E6" s="172">
        <f>E7+E26+E37+E46+E54+E69+E76+E93</f>
        <v>1790.2040000000002</v>
      </c>
      <c r="F6" s="303">
        <f>E6/D6*100</f>
        <v>69.53982313260238</v>
      </c>
      <c r="G6" s="62">
        <v>1665.964</v>
      </c>
      <c r="H6" s="63">
        <f aca="true" t="shared" si="0" ref="H6:H71">E6-G6</f>
        <v>124.24000000000024</v>
      </c>
      <c r="I6" s="165">
        <f>I7+I26+I37+I46+I54+I69+I76+I93</f>
        <v>2808.6232</v>
      </c>
      <c r="J6" s="62">
        <v>2665.39125</v>
      </c>
      <c r="K6" s="211">
        <f>I6-J6</f>
        <v>143.23194999999987</v>
      </c>
      <c r="L6" s="177">
        <f>IF(E6&gt;0,I6/E6*10,"")</f>
        <v>15.688844399856103</v>
      </c>
      <c r="M6" s="303">
        <f>IF(G6&gt;0,J6/G6*10,"")</f>
        <v>15.999092717489695</v>
      </c>
      <c r="N6" s="63">
        <f>L6-M6</f>
        <v>-0.31024831763359195</v>
      </c>
    </row>
    <row r="7" spans="1:14" s="44" customFormat="1" ht="15.75">
      <c r="A7" s="163" t="s">
        <v>3</v>
      </c>
      <c r="B7" s="166">
        <v>777.515</v>
      </c>
      <c r="C7" s="65">
        <v>11.822</v>
      </c>
      <c r="D7" s="318">
        <f aca="true" t="shared" si="1" ref="D7:D69">B7-C7</f>
        <v>765.693</v>
      </c>
      <c r="E7" s="173">
        <f>SUM(E8:E24)</f>
        <v>716.7840000000001</v>
      </c>
      <c r="F7" s="39">
        <f aca="true" t="shared" si="2" ref="F7:F70">E7/D7*100</f>
        <v>93.6124530327429</v>
      </c>
      <c r="G7" s="65">
        <v>580.2</v>
      </c>
      <c r="H7" s="67">
        <f t="shared" si="0"/>
        <v>136.58400000000006</v>
      </c>
      <c r="I7" s="166">
        <f>SUM(I8:I24)</f>
        <v>1149.4119999999998</v>
      </c>
      <c r="J7" s="65">
        <v>1195.8000000000002</v>
      </c>
      <c r="K7" s="110">
        <f aca="true" t="shared" si="3" ref="K7:K70">I7-J7</f>
        <v>-46.388000000000375</v>
      </c>
      <c r="L7" s="42">
        <f aca="true" t="shared" si="4" ref="L7:L70">IF(E7&gt;0,I7/E7*10,"")</f>
        <v>16.03568160003571</v>
      </c>
      <c r="M7" s="39">
        <f aca="true" t="shared" si="5" ref="M7:M70">IF(G7&gt;0,J7/G7*10,"")</f>
        <v>20.610134436401243</v>
      </c>
      <c r="N7" s="67">
        <f>L7-M7</f>
        <v>-4.574452836365534</v>
      </c>
    </row>
    <row r="8" spans="1:14" s="373" customFormat="1" ht="15">
      <c r="A8" s="75" t="s">
        <v>4</v>
      </c>
      <c r="B8" s="167">
        <v>212.766</v>
      </c>
      <c r="C8" s="66"/>
      <c r="D8" s="319">
        <f t="shared" si="1"/>
        <v>212.766</v>
      </c>
      <c r="E8" s="94">
        <v>211.1</v>
      </c>
      <c r="F8" s="73">
        <f t="shared" si="2"/>
        <v>99.21698015660397</v>
      </c>
      <c r="G8" s="66">
        <v>204.2</v>
      </c>
      <c r="H8" s="101">
        <f t="shared" si="0"/>
        <v>6.900000000000006</v>
      </c>
      <c r="I8" s="168">
        <v>353</v>
      </c>
      <c r="J8" s="73">
        <v>494.3</v>
      </c>
      <c r="K8" s="111">
        <f t="shared" si="3"/>
        <v>-141.3</v>
      </c>
      <c r="L8" s="72">
        <f t="shared" si="4"/>
        <v>16.721932733301756</v>
      </c>
      <c r="M8" s="73">
        <f t="shared" si="5"/>
        <v>24.206660137120473</v>
      </c>
      <c r="N8" s="101">
        <f>L8-M8</f>
        <v>-7.484727403818717</v>
      </c>
    </row>
    <row r="9" spans="1:14" s="373" customFormat="1" ht="15">
      <c r="A9" s="75" t="s">
        <v>5</v>
      </c>
      <c r="B9" s="167">
        <v>16.195</v>
      </c>
      <c r="C9" s="66"/>
      <c r="D9" s="319">
        <f t="shared" si="1"/>
        <v>16.195</v>
      </c>
      <c r="E9" s="94">
        <v>11.669</v>
      </c>
      <c r="F9" s="73">
        <f t="shared" si="2"/>
        <v>72.05310280950911</v>
      </c>
      <c r="G9" s="66">
        <v>10.5</v>
      </c>
      <c r="H9" s="101">
        <f t="shared" si="0"/>
        <v>1.1690000000000005</v>
      </c>
      <c r="I9" s="168">
        <v>19.982</v>
      </c>
      <c r="J9" s="73">
        <v>18.9</v>
      </c>
      <c r="K9" s="111">
        <f t="shared" si="3"/>
        <v>1.0820000000000007</v>
      </c>
      <c r="L9" s="72">
        <f t="shared" si="4"/>
        <v>17.124003770674435</v>
      </c>
      <c r="M9" s="73">
        <f t="shared" si="5"/>
        <v>18</v>
      </c>
      <c r="N9" s="101">
        <f aca="true" t="shared" si="6" ref="N9:N14">L9-M9</f>
        <v>-0.8759962293255654</v>
      </c>
    </row>
    <row r="10" spans="1:14" s="373" customFormat="1" ht="15" hidden="1">
      <c r="A10" s="75" t="s">
        <v>6</v>
      </c>
      <c r="B10" s="167">
        <v>999999999</v>
      </c>
      <c r="C10" s="66"/>
      <c r="D10" s="319">
        <f t="shared" si="1"/>
        <v>999999999</v>
      </c>
      <c r="E10" s="94"/>
      <c r="F10" s="73">
        <f t="shared" si="2"/>
        <v>0</v>
      </c>
      <c r="G10" s="66"/>
      <c r="H10" s="101">
        <f t="shared" si="0"/>
        <v>0</v>
      </c>
      <c r="I10" s="168"/>
      <c r="J10" s="73"/>
      <c r="K10" s="111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373" customFormat="1" ht="15">
      <c r="A11" s="75" t="s">
        <v>7</v>
      </c>
      <c r="B11" s="167">
        <v>99.375</v>
      </c>
      <c r="C11" s="66">
        <v>10</v>
      </c>
      <c r="D11" s="319">
        <f t="shared" si="1"/>
        <v>89.375</v>
      </c>
      <c r="E11" s="94">
        <v>89.375</v>
      </c>
      <c r="F11" s="73">
        <f t="shared" si="2"/>
        <v>100</v>
      </c>
      <c r="G11" s="66">
        <v>73.9</v>
      </c>
      <c r="H11" s="101">
        <f t="shared" si="0"/>
        <v>15.474999999999994</v>
      </c>
      <c r="I11" s="168">
        <v>122.7</v>
      </c>
      <c r="J11" s="73">
        <v>113</v>
      </c>
      <c r="K11" s="111">
        <f t="shared" si="3"/>
        <v>9.700000000000003</v>
      </c>
      <c r="L11" s="72">
        <f t="shared" si="4"/>
        <v>13.728671328671329</v>
      </c>
      <c r="M11" s="73">
        <f t="shared" si="5"/>
        <v>15.290933694181327</v>
      </c>
      <c r="N11" s="101">
        <f t="shared" si="6"/>
        <v>-1.5622623655099979</v>
      </c>
    </row>
    <row r="12" spans="1:14" s="373" customFormat="1" ht="15" hidden="1">
      <c r="A12" s="75" t="s">
        <v>8</v>
      </c>
      <c r="B12" s="167"/>
      <c r="C12" s="66"/>
      <c r="D12" s="319">
        <f t="shared" si="1"/>
        <v>0</v>
      </c>
      <c r="E12" s="94"/>
      <c r="F12" s="73" t="e">
        <f t="shared" si="2"/>
        <v>#DIV/0!</v>
      </c>
      <c r="G12" s="66"/>
      <c r="H12" s="101">
        <f t="shared" si="0"/>
        <v>0</v>
      </c>
      <c r="I12" s="168"/>
      <c r="J12" s="73"/>
      <c r="K12" s="111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6" s="373" customFormat="1" ht="15" hidden="1">
      <c r="A13" s="75" t="s">
        <v>9</v>
      </c>
      <c r="B13" s="167">
        <v>0.245</v>
      </c>
      <c r="C13" s="66">
        <v>0.2</v>
      </c>
      <c r="D13" s="319">
        <f t="shared" si="1"/>
        <v>0.044999999999999984</v>
      </c>
      <c r="E13" s="94"/>
      <c r="F13" s="73">
        <f t="shared" si="2"/>
        <v>0</v>
      </c>
      <c r="G13" s="66"/>
      <c r="H13" s="101">
        <f t="shared" si="0"/>
        <v>0</v>
      </c>
      <c r="I13" s="168"/>
      <c r="J13" s="73"/>
      <c r="K13" s="111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  <c r="O13" s="69"/>
      <c r="P13" s="69"/>
    </row>
    <row r="14" spans="1:14" s="373" customFormat="1" ht="15" hidden="1">
      <c r="A14" s="75" t="s">
        <v>10</v>
      </c>
      <c r="B14" s="167">
        <v>999999999</v>
      </c>
      <c r="C14" s="66">
        <v>0.004</v>
      </c>
      <c r="D14" s="319">
        <f t="shared" si="1"/>
        <v>999999998.996</v>
      </c>
      <c r="E14" s="94"/>
      <c r="F14" s="73">
        <f t="shared" si="2"/>
        <v>0</v>
      </c>
      <c r="G14" s="66"/>
      <c r="H14" s="101">
        <f t="shared" si="0"/>
        <v>0</v>
      </c>
      <c r="I14" s="168"/>
      <c r="J14" s="73"/>
      <c r="K14" s="111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373" customFormat="1" ht="15">
      <c r="A15" s="75" t="s">
        <v>11</v>
      </c>
      <c r="B15" s="167">
        <v>174.614</v>
      </c>
      <c r="C15" s="66"/>
      <c r="D15" s="319">
        <f t="shared" si="1"/>
        <v>174.614</v>
      </c>
      <c r="E15" s="94">
        <v>173</v>
      </c>
      <c r="F15" s="73">
        <f t="shared" si="2"/>
        <v>99.0756754899378</v>
      </c>
      <c r="G15" s="66">
        <v>132.7</v>
      </c>
      <c r="H15" s="101">
        <f t="shared" si="0"/>
        <v>40.30000000000001</v>
      </c>
      <c r="I15" s="168">
        <v>307.3</v>
      </c>
      <c r="J15" s="73">
        <v>270.5</v>
      </c>
      <c r="K15" s="111">
        <f t="shared" si="3"/>
        <v>36.80000000000001</v>
      </c>
      <c r="L15" s="72">
        <f t="shared" si="4"/>
        <v>17.76300578034682</v>
      </c>
      <c r="M15" s="73">
        <f t="shared" si="5"/>
        <v>20.384325546345142</v>
      </c>
      <c r="N15" s="101">
        <f>L15-M15</f>
        <v>-2.6213197659983223</v>
      </c>
    </row>
    <row r="16" spans="1:14" s="373" customFormat="1" ht="15">
      <c r="A16" s="75" t="s">
        <v>12</v>
      </c>
      <c r="B16" s="167">
        <v>73.737</v>
      </c>
      <c r="C16" s="66"/>
      <c r="D16" s="319">
        <f t="shared" si="1"/>
        <v>73.737</v>
      </c>
      <c r="E16" s="94">
        <v>60.7</v>
      </c>
      <c r="F16" s="73">
        <f t="shared" si="2"/>
        <v>82.31959531849682</v>
      </c>
      <c r="G16" s="66">
        <v>46.4</v>
      </c>
      <c r="H16" s="101">
        <f t="shared" si="0"/>
        <v>14.300000000000004</v>
      </c>
      <c r="I16" s="168">
        <v>89.6</v>
      </c>
      <c r="J16" s="73">
        <v>86</v>
      </c>
      <c r="K16" s="111">
        <f t="shared" si="3"/>
        <v>3.5999999999999943</v>
      </c>
      <c r="L16" s="72">
        <f t="shared" si="4"/>
        <v>14.761120263591431</v>
      </c>
      <c r="M16" s="73">
        <f t="shared" si="5"/>
        <v>18.53448275862069</v>
      </c>
      <c r="N16" s="101">
        <f aca="true" t="shared" si="7" ref="N16:N32">L16-M16</f>
        <v>-3.773362495029259</v>
      </c>
    </row>
    <row r="17" spans="1:14" s="373" customFormat="1" ht="15" hidden="1">
      <c r="A17" s="75" t="s">
        <v>92</v>
      </c>
      <c r="B17" s="167">
        <v>0.25</v>
      </c>
      <c r="C17" s="66"/>
      <c r="D17" s="319">
        <f t="shared" si="1"/>
        <v>0.25</v>
      </c>
      <c r="E17" s="94"/>
      <c r="F17" s="73">
        <f t="shared" si="2"/>
        <v>0</v>
      </c>
      <c r="G17" s="66"/>
      <c r="H17" s="101">
        <f t="shared" si="0"/>
        <v>0</v>
      </c>
      <c r="I17" s="168"/>
      <c r="J17" s="73"/>
      <c r="K17" s="111">
        <f t="shared" si="3"/>
        <v>0</v>
      </c>
      <c r="L17" s="72">
        <f t="shared" si="4"/>
      </c>
      <c r="M17" s="73">
        <f t="shared" si="5"/>
      </c>
      <c r="N17" s="101" t="e">
        <f t="shared" si="7"/>
        <v>#VALUE!</v>
      </c>
    </row>
    <row r="18" spans="1:14" s="373" customFormat="1" ht="15">
      <c r="A18" s="75" t="s">
        <v>13</v>
      </c>
      <c r="B18" s="167">
        <v>71.749</v>
      </c>
      <c r="C18" s="66">
        <v>0.348</v>
      </c>
      <c r="D18" s="319">
        <f t="shared" si="1"/>
        <v>71.401</v>
      </c>
      <c r="E18" s="94">
        <v>62.87</v>
      </c>
      <c r="F18" s="73">
        <f t="shared" si="2"/>
        <v>88.05198806739402</v>
      </c>
      <c r="G18" s="66">
        <v>50.3</v>
      </c>
      <c r="H18" s="101">
        <f t="shared" si="0"/>
        <v>12.57</v>
      </c>
      <c r="I18" s="168">
        <v>95.42</v>
      </c>
      <c r="J18" s="73">
        <v>97</v>
      </c>
      <c r="K18" s="111">
        <f t="shared" si="3"/>
        <v>-1.5799999999999983</v>
      </c>
      <c r="L18" s="72">
        <f t="shared" si="4"/>
        <v>15.177350087482107</v>
      </c>
      <c r="M18" s="73">
        <f t="shared" si="5"/>
        <v>19.284294234592448</v>
      </c>
      <c r="N18" s="101">
        <f t="shared" si="7"/>
        <v>-4.10694414711034</v>
      </c>
    </row>
    <row r="19" spans="1:14" s="373" customFormat="1" ht="15">
      <c r="A19" s="75" t="s">
        <v>14</v>
      </c>
      <c r="B19" s="167">
        <v>15.291</v>
      </c>
      <c r="C19" s="66"/>
      <c r="D19" s="319">
        <f t="shared" si="1"/>
        <v>15.291</v>
      </c>
      <c r="E19" s="94">
        <v>12.1</v>
      </c>
      <c r="F19" s="73">
        <f t="shared" si="2"/>
        <v>79.13151527042051</v>
      </c>
      <c r="G19" s="66">
        <v>8.6</v>
      </c>
      <c r="H19" s="101">
        <f t="shared" si="0"/>
        <v>3.5</v>
      </c>
      <c r="I19" s="168">
        <v>16.9</v>
      </c>
      <c r="J19" s="73">
        <v>16.9</v>
      </c>
      <c r="K19" s="111">
        <f t="shared" si="3"/>
        <v>0</v>
      </c>
      <c r="L19" s="72">
        <f t="shared" si="4"/>
        <v>13.966942148760332</v>
      </c>
      <c r="M19" s="73">
        <f t="shared" si="5"/>
        <v>19.651162790697676</v>
      </c>
      <c r="N19" s="101">
        <f t="shared" si="7"/>
        <v>-5.684220641937344</v>
      </c>
    </row>
    <row r="20" spans="1:14" s="373" customFormat="1" ht="15" hidden="1">
      <c r="A20" s="75" t="s">
        <v>15</v>
      </c>
      <c r="B20" s="167">
        <v>999999999</v>
      </c>
      <c r="C20" s="66"/>
      <c r="D20" s="319">
        <f t="shared" si="1"/>
        <v>999999999</v>
      </c>
      <c r="E20" s="94"/>
      <c r="F20" s="73">
        <f t="shared" si="2"/>
        <v>0</v>
      </c>
      <c r="G20" s="66"/>
      <c r="H20" s="101">
        <f t="shared" si="0"/>
        <v>0</v>
      </c>
      <c r="I20" s="167"/>
      <c r="J20" s="66"/>
      <c r="K20" s="111">
        <f t="shared" si="3"/>
        <v>0</v>
      </c>
      <c r="L20" s="72">
        <f t="shared" si="4"/>
      </c>
      <c r="M20" s="73">
        <f t="shared" si="5"/>
      </c>
      <c r="N20" s="101" t="e">
        <f>L20-M20</f>
        <v>#VALUE!</v>
      </c>
    </row>
    <row r="21" spans="1:14" s="373" customFormat="1" ht="15">
      <c r="A21" s="75" t="s">
        <v>16</v>
      </c>
      <c r="B21" s="167">
        <v>88.049</v>
      </c>
      <c r="C21" s="66">
        <v>1.27</v>
      </c>
      <c r="D21" s="319">
        <f t="shared" si="1"/>
        <v>86.77900000000001</v>
      </c>
      <c r="E21" s="94">
        <v>77.5</v>
      </c>
      <c r="F21" s="73">
        <f t="shared" si="2"/>
        <v>89.30732089560837</v>
      </c>
      <c r="G21" s="73">
        <v>43.5</v>
      </c>
      <c r="H21" s="101">
        <f t="shared" si="0"/>
        <v>34</v>
      </c>
      <c r="I21" s="167">
        <v>114.7</v>
      </c>
      <c r="J21" s="66">
        <v>73.4</v>
      </c>
      <c r="K21" s="111">
        <f t="shared" si="3"/>
        <v>41.3</v>
      </c>
      <c r="L21" s="72">
        <f t="shared" si="4"/>
        <v>14.8</v>
      </c>
      <c r="M21" s="73">
        <f t="shared" si="5"/>
        <v>16.873563218390807</v>
      </c>
      <c r="N21" s="101">
        <f t="shared" si="7"/>
        <v>-2.073563218390806</v>
      </c>
    </row>
    <row r="22" spans="1:14" s="373" customFormat="1" ht="15.75" hidden="1">
      <c r="A22" s="75" t="s">
        <v>17</v>
      </c>
      <c r="B22" s="167"/>
      <c r="C22" s="66"/>
      <c r="D22" s="319">
        <f t="shared" si="1"/>
        <v>0</v>
      </c>
      <c r="E22" s="94"/>
      <c r="F22" s="73" t="e">
        <f t="shared" si="2"/>
        <v>#DIV/0!</v>
      </c>
      <c r="G22" s="73"/>
      <c r="H22" s="101">
        <f t="shared" si="0"/>
        <v>0</v>
      </c>
      <c r="I22" s="167"/>
      <c r="J22" s="66"/>
      <c r="K22" s="110">
        <f t="shared" si="3"/>
        <v>0</v>
      </c>
      <c r="L22" s="72">
        <f t="shared" si="4"/>
      </c>
      <c r="M22" s="73">
        <f t="shared" si="5"/>
      </c>
      <c r="N22" s="101" t="e">
        <f t="shared" si="7"/>
        <v>#VALUE!</v>
      </c>
    </row>
    <row r="23" spans="1:14" s="373" customFormat="1" ht="15">
      <c r="A23" s="75" t="s">
        <v>18</v>
      </c>
      <c r="B23" s="167">
        <v>25.17</v>
      </c>
      <c r="C23" s="66"/>
      <c r="D23" s="319">
        <f t="shared" si="1"/>
        <v>25.17</v>
      </c>
      <c r="E23" s="94">
        <v>18.47</v>
      </c>
      <c r="F23" s="73">
        <f t="shared" si="2"/>
        <v>73.38100913786253</v>
      </c>
      <c r="G23" s="73">
        <v>10.1</v>
      </c>
      <c r="H23" s="101">
        <f t="shared" si="0"/>
        <v>8.37</v>
      </c>
      <c r="I23" s="167">
        <v>29.81</v>
      </c>
      <c r="J23" s="66">
        <v>25.8</v>
      </c>
      <c r="K23" s="111">
        <f t="shared" si="3"/>
        <v>4.009999999999998</v>
      </c>
      <c r="L23" s="72">
        <f t="shared" si="4"/>
        <v>16.139685977260424</v>
      </c>
      <c r="M23" s="73">
        <f t="shared" si="5"/>
        <v>25.544554455445546</v>
      </c>
      <c r="N23" s="101">
        <f t="shared" si="7"/>
        <v>-9.404868478185122</v>
      </c>
    </row>
    <row r="24" spans="1:14" s="373" customFormat="1" ht="15.75" hidden="1">
      <c r="A24" s="75" t="s">
        <v>19</v>
      </c>
      <c r="B24" s="167"/>
      <c r="C24" s="66"/>
      <c r="D24" s="319">
        <f t="shared" si="1"/>
        <v>0</v>
      </c>
      <c r="E24" s="94"/>
      <c r="F24" s="73" t="e">
        <f t="shared" si="2"/>
        <v>#DIV/0!</v>
      </c>
      <c r="G24" s="73"/>
      <c r="H24" s="101">
        <f t="shared" si="0"/>
        <v>0</v>
      </c>
      <c r="I24" s="167"/>
      <c r="J24" s="66"/>
      <c r="K24" s="110">
        <f t="shared" si="3"/>
        <v>0</v>
      </c>
      <c r="L24" s="72">
        <f t="shared" si="4"/>
      </c>
      <c r="M24" s="73">
        <f t="shared" si="5"/>
      </c>
      <c r="N24" s="101" t="e">
        <f t="shared" si="7"/>
        <v>#VALUE!</v>
      </c>
    </row>
    <row r="25" spans="1:14" s="373" customFormat="1" ht="15.75" hidden="1">
      <c r="A25" s="75"/>
      <c r="B25" s="167"/>
      <c r="C25" s="66"/>
      <c r="D25" s="319">
        <f t="shared" si="1"/>
        <v>0</v>
      </c>
      <c r="E25" s="94"/>
      <c r="F25" s="73" t="e">
        <f t="shared" si="2"/>
        <v>#DIV/0!</v>
      </c>
      <c r="G25" s="73"/>
      <c r="H25" s="101"/>
      <c r="I25" s="167"/>
      <c r="J25" s="66"/>
      <c r="K25" s="110"/>
      <c r="L25" s="72">
        <f t="shared" si="4"/>
      </c>
      <c r="M25" s="73">
        <f t="shared" si="5"/>
      </c>
      <c r="N25" s="101" t="e">
        <f t="shared" si="7"/>
        <v>#VALUE!</v>
      </c>
    </row>
    <row r="26" spans="1:14" s="44" customFormat="1" ht="15.75">
      <c r="A26" s="163" t="s">
        <v>20</v>
      </c>
      <c r="B26" s="166">
        <v>1.323</v>
      </c>
      <c r="C26" s="65">
        <v>0</v>
      </c>
      <c r="D26" s="318">
        <f t="shared" si="1"/>
        <v>1.323</v>
      </c>
      <c r="E26" s="173">
        <f>SUM(E27:E36)-E30</f>
        <v>0.2</v>
      </c>
      <c r="F26" s="39">
        <f t="shared" si="2"/>
        <v>15.117157974300833</v>
      </c>
      <c r="G26" s="65"/>
      <c r="H26" s="67">
        <f t="shared" si="0"/>
        <v>0.2</v>
      </c>
      <c r="I26" s="166">
        <f>SUM(I27:I36)-I30</f>
        <v>0.5</v>
      </c>
      <c r="J26" s="65"/>
      <c r="K26" s="110">
        <f t="shared" si="3"/>
        <v>0.5</v>
      </c>
      <c r="L26" s="42">
        <f t="shared" si="4"/>
        <v>25</v>
      </c>
      <c r="M26" s="39"/>
      <c r="N26" s="101">
        <f t="shared" si="7"/>
        <v>25</v>
      </c>
    </row>
    <row r="27" spans="1:14" s="373" customFormat="1" ht="15.75" hidden="1">
      <c r="A27" s="75" t="s">
        <v>61</v>
      </c>
      <c r="B27" s="167"/>
      <c r="C27" s="66"/>
      <c r="D27" s="319">
        <f t="shared" si="1"/>
        <v>0</v>
      </c>
      <c r="E27" s="94"/>
      <c r="F27" s="73" t="e">
        <f t="shared" si="2"/>
        <v>#DIV/0!</v>
      </c>
      <c r="G27" s="73"/>
      <c r="H27" s="101">
        <f t="shared" si="0"/>
        <v>0</v>
      </c>
      <c r="I27" s="168"/>
      <c r="J27" s="66"/>
      <c r="K27" s="110">
        <f t="shared" si="3"/>
        <v>0</v>
      </c>
      <c r="L27" s="72">
        <f t="shared" si="4"/>
      </c>
      <c r="M27" s="73"/>
      <c r="N27" s="101" t="e">
        <f t="shared" si="7"/>
        <v>#VALUE!</v>
      </c>
    </row>
    <row r="28" spans="1:14" s="373" customFormat="1" ht="15.75" hidden="1">
      <c r="A28" s="75" t="s">
        <v>21</v>
      </c>
      <c r="B28" s="167"/>
      <c r="C28" s="66"/>
      <c r="D28" s="319">
        <f t="shared" si="1"/>
        <v>0</v>
      </c>
      <c r="E28" s="94"/>
      <c r="F28" s="73" t="e">
        <f t="shared" si="2"/>
        <v>#DIV/0!</v>
      </c>
      <c r="G28" s="73"/>
      <c r="H28" s="101">
        <f t="shared" si="0"/>
        <v>0</v>
      </c>
      <c r="I28" s="168"/>
      <c r="J28" s="66"/>
      <c r="K28" s="110">
        <f t="shared" si="3"/>
        <v>0</v>
      </c>
      <c r="L28" s="72">
        <f t="shared" si="4"/>
      </c>
      <c r="M28" s="73"/>
      <c r="N28" s="101" t="e">
        <f t="shared" si="7"/>
        <v>#VALUE!</v>
      </c>
    </row>
    <row r="29" spans="1:14" s="373" customFormat="1" ht="15.75" hidden="1">
      <c r="A29" s="75" t="s">
        <v>22</v>
      </c>
      <c r="B29" s="167"/>
      <c r="C29" s="66"/>
      <c r="D29" s="319">
        <f t="shared" si="1"/>
        <v>0</v>
      </c>
      <c r="E29" s="94"/>
      <c r="F29" s="73" t="e">
        <f t="shared" si="2"/>
        <v>#DIV/0!</v>
      </c>
      <c r="G29" s="73"/>
      <c r="H29" s="101">
        <f t="shared" si="0"/>
        <v>0</v>
      </c>
      <c r="I29" s="168"/>
      <c r="J29" s="66"/>
      <c r="K29" s="110">
        <f t="shared" si="3"/>
        <v>0</v>
      </c>
      <c r="L29" s="72">
        <f t="shared" si="4"/>
      </c>
      <c r="M29" s="73"/>
      <c r="N29" s="101" t="e">
        <f t="shared" si="7"/>
        <v>#VALUE!</v>
      </c>
    </row>
    <row r="30" spans="1:14" s="373" customFormat="1" ht="15.75" hidden="1">
      <c r="A30" s="75" t="s">
        <v>62</v>
      </c>
      <c r="B30" s="167"/>
      <c r="C30" s="66"/>
      <c r="D30" s="319">
        <f t="shared" si="1"/>
        <v>0</v>
      </c>
      <c r="E30" s="94"/>
      <c r="F30" s="73" t="e">
        <f t="shared" si="2"/>
        <v>#DIV/0!</v>
      </c>
      <c r="G30" s="73"/>
      <c r="H30" s="101">
        <f t="shared" si="0"/>
        <v>0</v>
      </c>
      <c r="I30" s="168"/>
      <c r="J30" s="73"/>
      <c r="K30" s="110">
        <f t="shared" si="3"/>
        <v>0</v>
      </c>
      <c r="L30" s="72">
        <f t="shared" si="4"/>
      </c>
      <c r="M30" s="73"/>
      <c r="N30" s="101" t="e">
        <f t="shared" si="7"/>
        <v>#VALUE!</v>
      </c>
    </row>
    <row r="31" spans="1:14" s="373" customFormat="1" ht="15.75" hidden="1">
      <c r="A31" s="75" t="s">
        <v>23</v>
      </c>
      <c r="B31" s="167"/>
      <c r="C31" s="66"/>
      <c r="D31" s="319">
        <f t="shared" si="1"/>
        <v>0</v>
      </c>
      <c r="E31" s="94"/>
      <c r="F31" s="73" t="e">
        <f t="shared" si="2"/>
        <v>#DIV/0!</v>
      </c>
      <c r="G31" s="73"/>
      <c r="H31" s="101">
        <f t="shared" si="0"/>
        <v>0</v>
      </c>
      <c r="I31" s="168"/>
      <c r="J31" s="73"/>
      <c r="K31" s="110">
        <f t="shared" si="3"/>
        <v>0</v>
      </c>
      <c r="L31" s="72">
        <f t="shared" si="4"/>
      </c>
      <c r="M31" s="73"/>
      <c r="N31" s="100" t="e">
        <f t="shared" si="7"/>
        <v>#VALUE!</v>
      </c>
    </row>
    <row r="32" spans="1:14" s="373" customFormat="1" ht="15">
      <c r="A32" s="75" t="s">
        <v>24</v>
      </c>
      <c r="B32" s="167">
        <v>1.323</v>
      </c>
      <c r="C32" s="66"/>
      <c r="D32" s="319">
        <f t="shared" si="1"/>
        <v>1.323</v>
      </c>
      <c r="E32" s="94">
        <v>0.2</v>
      </c>
      <c r="F32" s="73">
        <f t="shared" si="2"/>
        <v>15.117157974300833</v>
      </c>
      <c r="G32" s="73"/>
      <c r="H32" s="101">
        <f t="shared" si="0"/>
        <v>0.2</v>
      </c>
      <c r="I32" s="168">
        <v>0.5</v>
      </c>
      <c r="J32" s="73"/>
      <c r="K32" s="111">
        <f t="shared" si="3"/>
        <v>0.5</v>
      </c>
      <c r="L32" s="72">
        <f t="shared" si="4"/>
        <v>25</v>
      </c>
      <c r="M32" s="73"/>
      <c r="N32" s="101">
        <f t="shared" si="7"/>
        <v>25</v>
      </c>
    </row>
    <row r="33" spans="1:14" s="373" customFormat="1" ht="15.75" hidden="1">
      <c r="A33" s="75" t="s">
        <v>25</v>
      </c>
      <c r="B33" s="167"/>
      <c r="C33" s="66"/>
      <c r="D33" s="319">
        <f t="shared" si="1"/>
        <v>0</v>
      </c>
      <c r="E33" s="94"/>
      <c r="F33" s="73" t="e">
        <f t="shared" si="2"/>
        <v>#DIV/0!</v>
      </c>
      <c r="G33" s="73"/>
      <c r="H33" s="101">
        <f t="shared" si="0"/>
        <v>0</v>
      </c>
      <c r="I33" s="168"/>
      <c r="J33" s="73"/>
      <c r="K33" s="110">
        <f t="shared" si="3"/>
        <v>0</v>
      </c>
      <c r="L33" s="72">
        <f t="shared" si="4"/>
      </c>
      <c r="M33" s="73">
        <f t="shared" si="5"/>
      </c>
      <c r="N33" s="67" t="s">
        <v>100</v>
      </c>
    </row>
    <row r="34" spans="1:14" s="373" customFormat="1" ht="15.75" hidden="1">
      <c r="A34" s="75" t="s">
        <v>26</v>
      </c>
      <c r="B34" s="167"/>
      <c r="C34" s="66"/>
      <c r="D34" s="319">
        <f t="shared" si="1"/>
        <v>0</v>
      </c>
      <c r="E34" s="94"/>
      <c r="F34" s="73" t="e">
        <f t="shared" si="2"/>
        <v>#DIV/0!</v>
      </c>
      <c r="G34" s="73"/>
      <c r="H34" s="101">
        <f t="shared" si="0"/>
        <v>0</v>
      </c>
      <c r="I34" s="168"/>
      <c r="J34" s="73"/>
      <c r="K34" s="110">
        <f t="shared" si="3"/>
        <v>0</v>
      </c>
      <c r="L34" s="72">
        <f t="shared" si="4"/>
      </c>
      <c r="M34" s="73">
        <f t="shared" si="5"/>
      </c>
      <c r="N34" s="67" t="s">
        <v>100</v>
      </c>
    </row>
    <row r="35" spans="1:14" s="373" customFormat="1" ht="15.75" hidden="1">
      <c r="A35" s="75" t="s">
        <v>27</v>
      </c>
      <c r="B35" s="167"/>
      <c r="C35" s="66"/>
      <c r="D35" s="319">
        <f t="shared" si="1"/>
        <v>0</v>
      </c>
      <c r="E35" s="94"/>
      <c r="F35" s="73" t="e">
        <f t="shared" si="2"/>
        <v>#DIV/0!</v>
      </c>
      <c r="G35" s="73"/>
      <c r="H35" s="101">
        <f t="shared" si="0"/>
        <v>0</v>
      </c>
      <c r="I35" s="168"/>
      <c r="J35" s="73"/>
      <c r="K35" s="110">
        <f t="shared" si="3"/>
        <v>0</v>
      </c>
      <c r="L35" s="72">
        <f t="shared" si="4"/>
      </c>
      <c r="M35" s="73">
        <f t="shared" si="5"/>
      </c>
      <c r="N35" s="67" t="s">
        <v>100</v>
      </c>
    </row>
    <row r="36" spans="1:14" s="373" customFormat="1" ht="15.75" hidden="1">
      <c r="A36" s="75" t="s">
        <v>28</v>
      </c>
      <c r="B36" s="167"/>
      <c r="C36" s="66"/>
      <c r="D36" s="319">
        <f t="shared" si="1"/>
        <v>0</v>
      </c>
      <c r="E36" s="94"/>
      <c r="F36" s="73" t="e">
        <f t="shared" si="2"/>
        <v>#DIV/0!</v>
      </c>
      <c r="G36" s="73"/>
      <c r="H36" s="101">
        <f t="shared" si="0"/>
        <v>0</v>
      </c>
      <c r="I36" s="168"/>
      <c r="J36" s="73"/>
      <c r="K36" s="110">
        <f t="shared" si="3"/>
        <v>0</v>
      </c>
      <c r="L36" s="72">
        <f t="shared" si="4"/>
      </c>
      <c r="M36" s="73">
        <f t="shared" si="5"/>
      </c>
      <c r="N36" s="67" t="s">
        <v>100</v>
      </c>
    </row>
    <row r="37" spans="1:16" s="44" customFormat="1" ht="15.75">
      <c r="A37" s="163" t="s">
        <v>93</v>
      </c>
      <c r="B37" s="166">
        <v>200.334</v>
      </c>
      <c r="C37" s="65">
        <v>1.6</v>
      </c>
      <c r="D37" s="318">
        <f t="shared" si="1"/>
        <v>198.734</v>
      </c>
      <c r="E37" s="173">
        <f>SUM(E38:E45)</f>
        <v>197.17699999999996</v>
      </c>
      <c r="F37" s="39">
        <f t="shared" si="2"/>
        <v>99.21654070264773</v>
      </c>
      <c r="G37" s="65">
        <f>SUM(G38:G45)</f>
        <v>177.3529</v>
      </c>
      <c r="H37" s="67">
        <f t="shared" si="0"/>
        <v>19.82409999999996</v>
      </c>
      <c r="I37" s="173">
        <f>SUM(I38:I45)</f>
        <v>387.7682</v>
      </c>
      <c r="J37" s="65">
        <f>SUM(J38:J45)</f>
        <v>360.5818</v>
      </c>
      <c r="K37" s="110">
        <f>I37-J37</f>
        <v>27.186399999999992</v>
      </c>
      <c r="L37" s="42">
        <f t="shared" si="4"/>
        <v>19.665995526861654</v>
      </c>
      <c r="M37" s="39">
        <f t="shared" si="5"/>
        <v>20.33131682650805</v>
      </c>
      <c r="N37" s="100">
        <f>L37-M37</f>
        <v>-0.6653212996463971</v>
      </c>
      <c r="O37" s="93"/>
      <c r="P37" s="93"/>
    </row>
    <row r="38" spans="1:14" s="373" customFormat="1" ht="15">
      <c r="A38" s="75" t="s">
        <v>63</v>
      </c>
      <c r="B38" s="167">
        <v>9.068</v>
      </c>
      <c r="C38" s="66">
        <v>0.8</v>
      </c>
      <c r="D38" s="319">
        <f t="shared" si="1"/>
        <v>8.267999999999999</v>
      </c>
      <c r="E38" s="94">
        <v>7.72</v>
      </c>
      <c r="F38" s="73">
        <f t="shared" si="2"/>
        <v>93.37203676826319</v>
      </c>
      <c r="G38" s="66">
        <v>5.7</v>
      </c>
      <c r="H38" s="95">
        <f t="shared" si="0"/>
        <v>2.0199999999999996</v>
      </c>
      <c r="I38" s="167">
        <v>11.02</v>
      </c>
      <c r="J38" s="66">
        <v>11.1</v>
      </c>
      <c r="K38" s="212">
        <f t="shared" si="3"/>
        <v>-0.08000000000000007</v>
      </c>
      <c r="L38" s="72">
        <f t="shared" si="4"/>
        <v>14.27461139896373</v>
      </c>
      <c r="M38" s="73">
        <f t="shared" si="5"/>
        <v>19.473684210526315</v>
      </c>
      <c r="N38" s="95">
        <f aca="true" t="shared" si="8" ref="N38:N101">L38-M38</f>
        <v>-5.199072811562585</v>
      </c>
    </row>
    <row r="39" spans="1:14" s="373" customFormat="1" ht="15" customHeight="1" hidden="1">
      <c r="A39" s="75" t="s">
        <v>67</v>
      </c>
      <c r="B39" s="167"/>
      <c r="C39" s="66"/>
      <c r="D39" s="319">
        <f t="shared" si="1"/>
        <v>0</v>
      </c>
      <c r="E39" s="94"/>
      <c r="F39" s="73" t="e">
        <f t="shared" si="2"/>
        <v>#DIV/0!</v>
      </c>
      <c r="G39" s="66"/>
      <c r="H39" s="95">
        <f t="shared" si="0"/>
        <v>0</v>
      </c>
      <c r="I39" s="167"/>
      <c r="J39" s="66"/>
      <c r="K39" s="212">
        <f t="shared" si="3"/>
        <v>0</v>
      </c>
      <c r="L39" s="72">
        <f t="shared" si="4"/>
      </c>
      <c r="M39" s="73">
        <f t="shared" si="5"/>
      </c>
      <c r="N39" s="95" t="e">
        <f t="shared" si="8"/>
        <v>#VALUE!</v>
      </c>
    </row>
    <row r="40" spans="1:14" s="47" customFormat="1" ht="15" customHeight="1">
      <c r="A40" s="164" t="s">
        <v>101</v>
      </c>
      <c r="B40" s="169">
        <v>999999999</v>
      </c>
      <c r="C40" s="97"/>
      <c r="D40" s="319">
        <v>0.226</v>
      </c>
      <c r="E40" s="174">
        <v>0.226</v>
      </c>
      <c r="F40" s="73">
        <f t="shared" si="2"/>
        <v>100</v>
      </c>
      <c r="G40" s="97">
        <v>0.2529</v>
      </c>
      <c r="H40" s="98">
        <f>E40-G40</f>
        <v>-0.026900000000000007</v>
      </c>
      <c r="I40" s="169">
        <v>0.5482</v>
      </c>
      <c r="J40" s="97">
        <v>0.5818</v>
      </c>
      <c r="K40" s="213">
        <f>I40-J40</f>
        <v>-0.03359999999999996</v>
      </c>
      <c r="L40" s="72">
        <f t="shared" si="4"/>
        <v>24.256637168141594</v>
      </c>
      <c r="M40" s="73">
        <f t="shared" si="5"/>
        <v>23.005140371688412</v>
      </c>
      <c r="N40" s="98">
        <f>L40-M40</f>
        <v>1.251496796453182</v>
      </c>
    </row>
    <row r="41" spans="1:14" s="373" customFormat="1" ht="15">
      <c r="A41" s="75" t="s">
        <v>30</v>
      </c>
      <c r="B41" s="167">
        <v>176.231</v>
      </c>
      <c r="C41" s="66">
        <v>0.8</v>
      </c>
      <c r="D41" s="319">
        <f t="shared" si="1"/>
        <v>175.43099999999998</v>
      </c>
      <c r="E41" s="94">
        <v>175.43099999999998</v>
      </c>
      <c r="F41" s="73">
        <f t="shared" si="2"/>
        <v>100</v>
      </c>
      <c r="G41" s="66">
        <v>153.5</v>
      </c>
      <c r="H41" s="95">
        <f>E41-G41</f>
        <v>21.930999999999983</v>
      </c>
      <c r="I41" s="167">
        <v>359.7</v>
      </c>
      <c r="J41" s="66">
        <v>323</v>
      </c>
      <c r="K41" s="213">
        <f>I41-J41</f>
        <v>36.69999999999999</v>
      </c>
      <c r="L41" s="72">
        <f t="shared" si="4"/>
        <v>20.503787814012348</v>
      </c>
      <c r="M41" s="73">
        <f t="shared" si="5"/>
        <v>21.042345276872965</v>
      </c>
      <c r="N41" s="95">
        <f t="shared" si="8"/>
        <v>-0.5385574628606165</v>
      </c>
    </row>
    <row r="42" spans="1:14" s="373" customFormat="1" ht="15" customHeight="1" hidden="1">
      <c r="A42" s="75" t="s">
        <v>31</v>
      </c>
      <c r="B42" s="167"/>
      <c r="C42" s="66"/>
      <c r="D42" s="319">
        <f t="shared" si="1"/>
        <v>0</v>
      </c>
      <c r="E42" s="94"/>
      <c r="F42" s="73" t="e">
        <f t="shared" si="2"/>
        <v>#DIV/0!</v>
      </c>
      <c r="G42" s="66"/>
      <c r="H42" s="101">
        <f t="shared" si="0"/>
        <v>0</v>
      </c>
      <c r="I42" s="168"/>
      <c r="J42" s="73"/>
      <c r="K42" s="111">
        <f>I42-J42</f>
        <v>0</v>
      </c>
      <c r="L42" s="72">
        <f t="shared" si="4"/>
      </c>
      <c r="M42" s="73">
        <f t="shared" si="5"/>
      </c>
      <c r="N42" s="101" t="e">
        <f t="shared" si="8"/>
        <v>#VALUE!</v>
      </c>
    </row>
    <row r="43" spans="1:14" s="373" customFormat="1" ht="15">
      <c r="A43" s="75" t="s">
        <v>32</v>
      </c>
      <c r="B43" s="167">
        <v>8.2</v>
      </c>
      <c r="C43" s="66"/>
      <c r="D43" s="319">
        <f t="shared" si="1"/>
        <v>8.2</v>
      </c>
      <c r="E43" s="94">
        <v>7.7</v>
      </c>
      <c r="F43" s="73">
        <f t="shared" si="2"/>
        <v>93.90243902439025</v>
      </c>
      <c r="G43" s="66">
        <v>9.1</v>
      </c>
      <c r="H43" s="101">
        <f t="shared" si="0"/>
        <v>-1.3999999999999995</v>
      </c>
      <c r="I43" s="168">
        <v>11.6</v>
      </c>
      <c r="J43" s="73">
        <v>17.2</v>
      </c>
      <c r="K43" s="111">
        <f t="shared" si="3"/>
        <v>-5.6</v>
      </c>
      <c r="L43" s="72">
        <f t="shared" si="4"/>
        <v>15.064935064935064</v>
      </c>
      <c r="M43" s="73">
        <f t="shared" si="5"/>
        <v>18.9010989010989</v>
      </c>
      <c r="N43" s="101">
        <f t="shared" si="8"/>
        <v>-3.8361638361638377</v>
      </c>
    </row>
    <row r="44" spans="1:14" s="373" customFormat="1" ht="15">
      <c r="A44" s="75" t="s">
        <v>33</v>
      </c>
      <c r="B44" s="167">
        <v>6.496</v>
      </c>
      <c r="C44" s="66"/>
      <c r="D44" s="319">
        <f t="shared" si="1"/>
        <v>6.496</v>
      </c>
      <c r="E44" s="94">
        <v>6.1</v>
      </c>
      <c r="F44" s="73">
        <f t="shared" si="2"/>
        <v>93.9039408866995</v>
      </c>
      <c r="G44" s="66">
        <v>8.8</v>
      </c>
      <c r="H44" s="101">
        <f t="shared" si="0"/>
        <v>-2.700000000000001</v>
      </c>
      <c r="I44" s="168">
        <v>4.9</v>
      </c>
      <c r="J44" s="73">
        <v>8.7</v>
      </c>
      <c r="K44" s="111">
        <f t="shared" si="3"/>
        <v>-3.799999999999999</v>
      </c>
      <c r="L44" s="72">
        <f t="shared" si="4"/>
        <v>8.032786885245903</v>
      </c>
      <c r="M44" s="73">
        <f t="shared" si="5"/>
        <v>9.886363636363635</v>
      </c>
      <c r="N44" s="101">
        <f t="shared" si="8"/>
        <v>-1.853576751117732</v>
      </c>
    </row>
    <row r="45" spans="1:14" s="373" customFormat="1" ht="15" customHeight="1" hidden="1">
      <c r="A45" s="75" t="s">
        <v>102</v>
      </c>
      <c r="B45" s="167"/>
      <c r="C45" s="66"/>
      <c r="D45" s="319">
        <f t="shared" si="1"/>
        <v>0</v>
      </c>
      <c r="E45" s="94"/>
      <c r="F45" s="73" t="e">
        <f t="shared" si="2"/>
        <v>#DIV/0!</v>
      </c>
      <c r="G45" s="66"/>
      <c r="H45" s="95">
        <f t="shared" si="0"/>
        <v>0</v>
      </c>
      <c r="I45" s="167"/>
      <c r="J45" s="66"/>
      <c r="K45" s="212"/>
      <c r="L45" s="72">
        <f t="shared" si="4"/>
      </c>
      <c r="M45" s="73">
        <f t="shared" si="5"/>
      </c>
      <c r="N45" s="101" t="e">
        <f>L45-M45</f>
        <v>#VALUE!</v>
      </c>
    </row>
    <row r="46" spans="1:14" s="44" customFormat="1" ht="15.75">
      <c r="A46" s="163" t="s">
        <v>98</v>
      </c>
      <c r="B46" s="166">
        <v>32.09</v>
      </c>
      <c r="C46" s="65">
        <v>0.382</v>
      </c>
      <c r="D46" s="318">
        <f t="shared" si="1"/>
        <v>31.708000000000002</v>
      </c>
      <c r="E46" s="175">
        <f>SUM(E47:E53)</f>
        <v>5.380999999999999</v>
      </c>
      <c r="F46" s="39">
        <f t="shared" si="2"/>
        <v>16.97048063580169</v>
      </c>
      <c r="G46" s="99">
        <v>2.4000000000000004</v>
      </c>
      <c r="H46" s="67">
        <f t="shared" si="0"/>
        <v>2.980999999999999</v>
      </c>
      <c r="I46" s="170">
        <f>SUM(I47:I53)</f>
        <v>9.700000000000001</v>
      </c>
      <c r="J46" s="99">
        <v>3.7</v>
      </c>
      <c r="K46" s="110">
        <f>I46-J46</f>
        <v>6.000000000000001</v>
      </c>
      <c r="L46" s="42">
        <f t="shared" si="4"/>
        <v>18.026389146998703</v>
      </c>
      <c r="M46" s="39">
        <f t="shared" si="5"/>
        <v>15.416666666666664</v>
      </c>
      <c r="N46" s="100">
        <f t="shared" si="8"/>
        <v>2.6097224803320387</v>
      </c>
    </row>
    <row r="47" spans="1:16" s="373" customFormat="1" ht="15" customHeight="1" hidden="1">
      <c r="A47" s="75" t="s">
        <v>64</v>
      </c>
      <c r="B47" s="167"/>
      <c r="C47" s="66"/>
      <c r="D47" s="319">
        <f t="shared" si="1"/>
        <v>0</v>
      </c>
      <c r="E47" s="94"/>
      <c r="F47" s="73" t="e">
        <f t="shared" si="2"/>
        <v>#DIV/0!</v>
      </c>
      <c r="G47" s="66"/>
      <c r="H47" s="95">
        <f t="shared" si="0"/>
        <v>0</v>
      </c>
      <c r="I47" s="167"/>
      <c r="J47" s="66"/>
      <c r="K47" s="212">
        <f t="shared" si="3"/>
        <v>0</v>
      </c>
      <c r="L47" s="72">
        <f t="shared" si="4"/>
      </c>
      <c r="M47" s="73">
        <f t="shared" si="5"/>
      </c>
      <c r="N47" s="101" t="e">
        <f t="shared" si="8"/>
        <v>#VALUE!</v>
      </c>
      <c r="P47" s="373">
        <f>O47*E47/10</f>
        <v>0</v>
      </c>
    </row>
    <row r="48" spans="1:14" s="373" customFormat="1" ht="15" customHeight="1" hidden="1">
      <c r="A48" s="75" t="s">
        <v>65</v>
      </c>
      <c r="B48" s="167">
        <v>999999999</v>
      </c>
      <c r="C48" s="66"/>
      <c r="D48" s="319">
        <f t="shared" si="1"/>
        <v>999999999</v>
      </c>
      <c r="E48" s="94"/>
      <c r="F48" s="73">
        <f t="shared" si="2"/>
        <v>0</v>
      </c>
      <c r="G48" s="66"/>
      <c r="H48" s="95">
        <f t="shared" si="0"/>
        <v>0</v>
      </c>
      <c r="I48" s="167"/>
      <c r="J48" s="66"/>
      <c r="K48" s="212">
        <f t="shared" si="3"/>
        <v>0</v>
      </c>
      <c r="L48" s="72">
        <f t="shared" si="4"/>
      </c>
      <c r="M48" s="73">
        <f t="shared" si="5"/>
      </c>
      <c r="N48" s="101" t="e">
        <f t="shared" si="8"/>
        <v>#VALUE!</v>
      </c>
    </row>
    <row r="49" spans="1:14" s="373" customFormat="1" ht="15">
      <c r="A49" s="75" t="s">
        <v>66</v>
      </c>
      <c r="B49" s="167">
        <v>5.57</v>
      </c>
      <c r="C49" s="66"/>
      <c r="D49" s="319">
        <f t="shared" si="1"/>
        <v>5.57</v>
      </c>
      <c r="E49" s="94">
        <v>4.8</v>
      </c>
      <c r="F49" s="73">
        <f t="shared" si="2"/>
        <v>86.17594254937163</v>
      </c>
      <c r="G49" s="66">
        <v>0.4</v>
      </c>
      <c r="H49" s="95">
        <f t="shared" si="0"/>
        <v>4.3999999999999995</v>
      </c>
      <c r="I49" s="167">
        <v>8.8</v>
      </c>
      <c r="J49" s="66">
        <v>0.8</v>
      </c>
      <c r="K49" s="212">
        <f>I49-J49</f>
        <v>8</v>
      </c>
      <c r="L49" s="72">
        <f t="shared" si="4"/>
        <v>18.333333333333336</v>
      </c>
      <c r="M49" s="73">
        <f t="shared" si="5"/>
        <v>20</v>
      </c>
      <c r="N49" s="101">
        <f t="shared" si="8"/>
        <v>-1.6666666666666643</v>
      </c>
    </row>
    <row r="50" spans="1:14" s="373" customFormat="1" ht="15">
      <c r="A50" s="75" t="s">
        <v>29</v>
      </c>
      <c r="B50" s="167">
        <v>0.684</v>
      </c>
      <c r="C50" s="66">
        <v>0.182</v>
      </c>
      <c r="D50" s="319">
        <f t="shared" si="1"/>
        <v>0.502</v>
      </c>
      <c r="E50" s="94">
        <v>0.396</v>
      </c>
      <c r="F50" s="73">
        <f t="shared" si="2"/>
        <v>78.88446215139443</v>
      </c>
      <c r="G50" s="66">
        <v>0.9</v>
      </c>
      <c r="H50" s="95">
        <f t="shared" si="0"/>
        <v>-0.504</v>
      </c>
      <c r="I50" s="167">
        <v>0.538</v>
      </c>
      <c r="J50" s="66">
        <v>1.1</v>
      </c>
      <c r="K50" s="212">
        <f>I50-J50</f>
        <v>-0.562</v>
      </c>
      <c r="L50" s="72">
        <f t="shared" si="4"/>
        <v>13.585858585858585</v>
      </c>
      <c r="M50" s="73">
        <f t="shared" si="5"/>
        <v>12.222222222222223</v>
      </c>
      <c r="N50" s="101">
        <f t="shared" si="8"/>
        <v>1.3636363636363615</v>
      </c>
    </row>
    <row r="51" spans="1:14" s="373" customFormat="1" ht="15" hidden="1">
      <c r="A51" s="75" t="s">
        <v>68</v>
      </c>
      <c r="B51" s="167">
        <v>2.598</v>
      </c>
      <c r="C51" s="66">
        <v>0.2</v>
      </c>
      <c r="D51" s="319">
        <f t="shared" si="1"/>
        <v>2.3979999999999997</v>
      </c>
      <c r="E51" s="94"/>
      <c r="F51" s="73">
        <f t="shared" si="2"/>
        <v>0</v>
      </c>
      <c r="G51" s="66">
        <v>1.1</v>
      </c>
      <c r="H51" s="95">
        <f t="shared" si="0"/>
        <v>-1.1</v>
      </c>
      <c r="I51" s="167"/>
      <c r="J51" s="66">
        <v>1.8</v>
      </c>
      <c r="K51" s="212">
        <f>I51-J51</f>
        <v>-1.8</v>
      </c>
      <c r="L51" s="72">
        <f t="shared" si="4"/>
      </c>
      <c r="M51" s="73">
        <f t="shared" si="5"/>
        <v>16.363636363636363</v>
      </c>
      <c r="N51" s="101" t="e">
        <f t="shared" si="8"/>
        <v>#VALUE!</v>
      </c>
    </row>
    <row r="52" spans="1:14" s="373" customFormat="1" ht="15">
      <c r="A52" s="75" t="s">
        <v>69</v>
      </c>
      <c r="B52" s="167">
        <v>0.282</v>
      </c>
      <c r="C52" s="66"/>
      <c r="D52" s="319">
        <f t="shared" si="1"/>
        <v>0.282</v>
      </c>
      <c r="E52" s="94">
        <v>0.185</v>
      </c>
      <c r="F52" s="73">
        <f t="shared" si="2"/>
        <v>65.60283687943263</v>
      </c>
      <c r="G52" s="66"/>
      <c r="H52" s="95">
        <f t="shared" si="0"/>
        <v>0.185</v>
      </c>
      <c r="I52" s="167">
        <v>0.362</v>
      </c>
      <c r="J52" s="66"/>
      <c r="K52" s="212">
        <f>I52-J52</f>
        <v>0.362</v>
      </c>
      <c r="L52" s="72">
        <f t="shared" si="4"/>
        <v>19.56756756756757</v>
      </c>
      <c r="M52" s="73"/>
      <c r="N52" s="101">
        <f t="shared" si="8"/>
        <v>19.56756756756757</v>
      </c>
    </row>
    <row r="53" spans="1:14" s="373" customFormat="1" ht="15" hidden="1">
      <c r="A53" s="75" t="s">
        <v>95</v>
      </c>
      <c r="B53" s="167">
        <v>22.906</v>
      </c>
      <c r="C53" s="66"/>
      <c r="D53" s="319">
        <f t="shared" si="1"/>
        <v>22.906</v>
      </c>
      <c r="E53" s="94"/>
      <c r="F53" s="73">
        <f t="shared" si="2"/>
        <v>0</v>
      </c>
      <c r="G53" s="66"/>
      <c r="H53" s="95">
        <f t="shared" si="0"/>
        <v>0</v>
      </c>
      <c r="I53" s="167"/>
      <c r="J53" s="66"/>
      <c r="K53" s="212">
        <f>I53-J53</f>
        <v>0</v>
      </c>
      <c r="L53" s="72">
        <f t="shared" si="4"/>
      </c>
      <c r="M53" s="73">
        <f t="shared" si="5"/>
      </c>
      <c r="N53" s="101" t="e">
        <f>L53-M53</f>
        <v>#VALUE!</v>
      </c>
    </row>
    <row r="54" spans="1:14" s="44" customFormat="1" ht="15.75">
      <c r="A54" s="41" t="s">
        <v>34</v>
      </c>
      <c r="B54" s="166">
        <v>116.86</v>
      </c>
      <c r="C54" s="65">
        <v>4.194</v>
      </c>
      <c r="D54" s="318">
        <f t="shared" si="1"/>
        <v>112.666</v>
      </c>
      <c r="E54" s="42">
        <f>SUM(E55:E68)</f>
        <v>72.774</v>
      </c>
      <c r="F54" s="39">
        <f t="shared" si="2"/>
        <v>64.59268989757336</v>
      </c>
      <c r="G54" s="39">
        <v>63.713</v>
      </c>
      <c r="H54" s="67">
        <f t="shared" si="0"/>
        <v>9.061</v>
      </c>
      <c r="I54" s="171">
        <f>SUM(I55:I68)</f>
        <v>94.66000000000001</v>
      </c>
      <c r="J54" s="39">
        <v>89.7</v>
      </c>
      <c r="K54" s="112">
        <f>SUM(K55:K68)</f>
        <v>4.960000000000001</v>
      </c>
      <c r="L54" s="42">
        <f t="shared" si="4"/>
        <v>13.007392750158024</v>
      </c>
      <c r="M54" s="39">
        <f t="shared" si="5"/>
        <v>14.078759436849623</v>
      </c>
      <c r="N54" s="131">
        <f t="shared" si="8"/>
        <v>-1.071366686691599</v>
      </c>
    </row>
    <row r="55" spans="1:14" s="373" customFormat="1" ht="15" customHeight="1" hidden="1">
      <c r="A55" s="70" t="s">
        <v>70</v>
      </c>
      <c r="B55" s="167">
        <v>0.517</v>
      </c>
      <c r="C55" s="66"/>
      <c r="D55" s="319">
        <f t="shared" si="1"/>
        <v>0.517</v>
      </c>
      <c r="E55" s="72"/>
      <c r="F55" s="73">
        <f t="shared" si="2"/>
        <v>0</v>
      </c>
      <c r="G55" s="73"/>
      <c r="H55" s="101">
        <f t="shared" si="0"/>
        <v>0</v>
      </c>
      <c r="I55" s="168"/>
      <c r="J55" s="73"/>
      <c r="K55" s="113">
        <f t="shared" si="3"/>
        <v>0</v>
      </c>
      <c r="L55" s="72">
        <f t="shared" si="4"/>
      </c>
      <c r="M55" s="73">
        <f t="shared" si="5"/>
      </c>
      <c r="N55" s="129" t="e">
        <f t="shared" si="8"/>
        <v>#VALUE!</v>
      </c>
    </row>
    <row r="56" spans="1:14" s="373" customFormat="1" ht="15" customHeight="1" hidden="1">
      <c r="A56" s="70" t="s">
        <v>71</v>
      </c>
      <c r="B56" s="167">
        <v>999999999</v>
      </c>
      <c r="C56" s="66"/>
      <c r="D56" s="319">
        <f t="shared" si="1"/>
        <v>999999999</v>
      </c>
      <c r="E56" s="72"/>
      <c r="F56" s="73">
        <f t="shared" si="2"/>
        <v>0</v>
      </c>
      <c r="G56" s="73"/>
      <c r="H56" s="101">
        <f t="shared" si="0"/>
        <v>0</v>
      </c>
      <c r="I56" s="168"/>
      <c r="J56" s="73"/>
      <c r="K56" s="113">
        <f t="shared" si="3"/>
        <v>0</v>
      </c>
      <c r="L56" s="72">
        <f t="shared" si="4"/>
      </c>
      <c r="M56" s="73">
        <f t="shared" si="5"/>
      </c>
      <c r="N56" s="129" t="e">
        <f t="shared" si="8"/>
        <v>#VALUE!</v>
      </c>
    </row>
    <row r="57" spans="1:14" s="373" customFormat="1" ht="15">
      <c r="A57" s="70" t="s">
        <v>72</v>
      </c>
      <c r="B57" s="167">
        <v>15.023</v>
      </c>
      <c r="C57" s="66">
        <v>0.831</v>
      </c>
      <c r="D57" s="319">
        <f t="shared" si="1"/>
        <v>14.192</v>
      </c>
      <c r="E57" s="72">
        <v>12.727</v>
      </c>
      <c r="F57" s="73">
        <f t="shared" si="2"/>
        <v>89.67728297632469</v>
      </c>
      <c r="G57" s="73">
        <v>11.513</v>
      </c>
      <c r="H57" s="101">
        <f t="shared" si="0"/>
        <v>1.2140000000000004</v>
      </c>
      <c r="I57" s="168">
        <v>12.146</v>
      </c>
      <c r="J57" s="73">
        <v>11</v>
      </c>
      <c r="K57" s="113">
        <f t="shared" si="3"/>
        <v>1.1460000000000008</v>
      </c>
      <c r="L57" s="72">
        <f t="shared" si="4"/>
        <v>9.543490217647522</v>
      </c>
      <c r="M57" s="73">
        <f t="shared" si="5"/>
        <v>9.554416746286806</v>
      </c>
      <c r="N57" s="129">
        <f t="shared" si="8"/>
        <v>-0.010926528639284783</v>
      </c>
    </row>
    <row r="58" spans="1:14" s="373" customFormat="1" ht="15" hidden="1">
      <c r="A58" s="70" t="s">
        <v>73</v>
      </c>
      <c r="B58" s="167">
        <v>4.139</v>
      </c>
      <c r="C58" s="66"/>
      <c r="D58" s="319">
        <f t="shared" si="1"/>
        <v>4.139</v>
      </c>
      <c r="E58" s="72"/>
      <c r="F58" s="73">
        <f t="shared" si="2"/>
        <v>0</v>
      </c>
      <c r="G58" s="73">
        <v>4.1</v>
      </c>
      <c r="H58" s="101">
        <f t="shared" si="0"/>
        <v>-4.1</v>
      </c>
      <c r="I58" s="168"/>
      <c r="J58" s="73">
        <v>3.9</v>
      </c>
      <c r="K58" s="113">
        <f t="shared" si="3"/>
        <v>-3.9</v>
      </c>
      <c r="L58" s="72">
        <f t="shared" si="4"/>
      </c>
      <c r="M58" s="73">
        <f t="shared" si="5"/>
        <v>9.51219512195122</v>
      </c>
      <c r="N58" s="129" t="e">
        <f t="shared" si="8"/>
        <v>#VALUE!</v>
      </c>
    </row>
    <row r="59" spans="1:14" s="373" customFormat="1" ht="15" hidden="1">
      <c r="A59" s="70" t="s">
        <v>74</v>
      </c>
      <c r="B59" s="167"/>
      <c r="C59" s="66"/>
      <c r="D59" s="319">
        <f t="shared" si="1"/>
        <v>0</v>
      </c>
      <c r="E59" s="72"/>
      <c r="F59" s="73" t="e">
        <f t="shared" si="2"/>
        <v>#DIV/0!</v>
      </c>
      <c r="G59" s="73"/>
      <c r="H59" s="101">
        <f t="shared" si="0"/>
        <v>0</v>
      </c>
      <c r="I59" s="168"/>
      <c r="J59" s="73"/>
      <c r="K59" s="113">
        <f t="shared" si="3"/>
        <v>0</v>
      </c>
      <c r="L59" s="72">
        <f t="shared" si="4"/>
      </c>
      <c r="M59" s="73">
        <f t="shared" si="5"/>
      </c>
      <c r="N59" s="129" t="e">
        <f t="shared" si="8"/>
        <v>#VALUE!</v>
      </c>
    </row>
    <row r="60" spans="1:14" s="373" customFormat="1" ht="15">
      <c r="A60" s="70" t="s">
        <v>35</v>
      </c>
      <c r="B60" s="167">
        <v>0.854</v>
      </c>
      <c r="C60" s="66"/>
      <c r="D60" s="319">
        <f t="shared" si="1"/>
        <v>0.854</v>
      </c>
      <c r="E60" s="72">
        <v>0.45</v>
      </c>
      <c r="F60" s="73">
        <f t="shared" si="2"/>
        <v>52.69320843091335</v>
      </c>
      <c r="G60" s="73">
        <v>0.5</v>
      </c>
      <c r="H60" s="101">
        <f t="shared" si="0"/>
        <v>-0.04999999999999999</v>
      </c>
      <c r="I60" s="168">
        <v>0.56</v>
      </c>
      <c r="J60" s="73">
        <v>1.1</v>
      </c>
      <c r="K60" s="113">
        <f t="shared" si="3"/>
        <v>-0.54</v>
      </c>
      <c r="L60" s="72">
        <f t="shared" si="4"/>
        <v>12.444444444444445</v>
      </c>
      <c r="M60" s="73">
        <f t="shared" si="5"/>
        <v>22</v>
      </c>
      <c r="N60" s="129">
        <f t="shared" si="8"/>
        <v>-9.555555555555555</v>
      </c>
    </row>
    <row r="61" spans="1:14" s="373" customFormat="1" ht="15" hidden="1">
      <c r="A61" s="70" t="s">
        <v>94</v>
      </c>
      <c r="B61" s="167"/>
      <c r="C61" s="66"/>
      <c r="D61" s="319">
        <f t="shared" si="1"/>
        <v>0</v>
      </c>
      <c r="E61" s="72"/>
      <c r="F61" s="73" t="e">
        <f t="shared" si="2"/>
        <v>#DIV/0!</v>
      </c>
      <c r="G61" s="73"/>
      <c r="H61" s="101">
        <f>E61-G61</f>
        <v>0</v>
      </c>
      <c r="I61" s="168"/>
      <c r="J61" s="73"/>
      <c r="K61" s="113">
        <f>I61-J61</f>
        <v>0</v>
      </c>
      <c r="L61" s="72">
        <f t="shared" si="4"/>
      </c>
      <c r="M61" s="73">
        <f t="shared" si="5"/>
      </c>
      <c r="N61" s="129" t="e">
        <f>L61-M61</f>
        <v>#VALUE!</v>
      </c>
    </row>
    <row r="62" spans="1:14" s="373" customFormat="1" ht="15" hidden="1">
      <c r="A62" s="70" t="s">
        <v>36</v>
      </c>
      <c r="B62" s="167"/>
      <c r="C62" s="66"/>
      <c r="D62" s="319">
        <f t="shared" si="1"/>
        <v>0</v>
      </c>
      <c r="E62" s="72"/>
      <c r="F62" s="73" t="e">
        <f t="shared" si="2"/>
        <v>#DIV/0!</v>
      </c>
      <c r="G62" s="73"/>
      <c r="H62" s="101">
        <f t="shared" si="0"/>
        <v>0</v>
      </c>
      <c r="I62" s="168"/>
      <c r="J62" s="73"/>
      <c r="K62" s="113">
        <f t="shared" si="3"/>
        <v>0</v>
      </c>
      <c r="L62" s="72">
        <f t="shared" si="4"/>
      </c>
      <c r="M62" s="73">
        <f t="shared" si="5"/>
      </c>
      <c r="N62" s="129" t="e">
        <f t="shared" si="8"/>
        <v>#VALUE!</v>
      </c>
    </row>
    <row r="63" spans="1:14" s="373" customFormat="1" ht="15">
      <c r="A63" s="70" t="s">
        <v>75</v>
      </c>
      <c r="B63" s="167">
        <v>2.527</v>
      </c>
      <c r="C63" s="66">
        <v>0.634</v>
      </c>
      <c r="D63" s="319">
        <f t="shared" si="1"/>
        <v>1.8930000000000002</v>
      </c>
      <c r="E63" s="72">
        <v>0.53</v>
      </c>
      <c r="F63" s="73">
        <f t="shared" si="2"/>
        <v>27.99788695192815</v>
      </c>
      <c r="G63" s="73">
        <v>1</v>
      </c>
      <c r="H63" s="101">
        <f t="shared" si="0"/>
        <v>-0.47</v>
      </c>
      <c r="I63" s="168">
        <v>0.515</v>
      </c>
      <c r="J63" s="73">
        <v>1.2</v>
      </c>
      <c r="K63" s="113">
        <f t="shared" si="3"/>
        <v>-0.6849999999999999</v>
      </c>
      <c r="L63" s="72">
        <f t="shared" si="4"/>
        <v>9.716981132075471</v>
      </c>
      <c r="M63" s="73">
        <f t="shared" si="5"/>
        <v>12</v>
      </c>
      <c r="N63" s="129">
        <f t="shared" si="8"/>
        <v>-2.283018867924529</v>
      </c>
    </row>
    <row r="64" spans="1:14" s="373" customFormat="1" ht="15">
      <c r="A64" s="70" t="s">
        <v>37</v>
      </c>
      <c r="B64" s="167">
        <v>2.662</v>
      </c>
      <c r="C64" s="66"/>
      <c r="D64" s="319">
        <f t="shared" si="1"/>
        <v>2.662</v>
      </c>
      <c r="E64" s="72">
        <v>1.9</v>
      </c>
      <c r="F64" s="73">
        <f t="shared" si="2"/>
        <v>71.37490608564988</v>
      </c>
      <c r="G64" s="73">
        <v>0.5</v>
      </c>
      <c r="H64" s="101">
        <f t="shared" si="0"/>
        <v>1.4</v>
      </c>
      <c r="I64" s="168">
        <v>1.3</v>
      </c>
      <c r="J64" s="73">
        <v>0.2</v>
      </c>
      <c r="K64" s="113">
        <f t="shared" si="3"/>
        <v>1.1</v>
      </c>
      <c r="L64" s="72">
        <f t="shared" si="4"/>
        <v>6.842105263157895</v>
      </c>
      <c r="M64" s="73">
        <f t="shared" si="5"/>
        <v>4</v>
      </c>
      <c r="N64" s="129">
        <f t="shared" si="8"/>
        <v>2.8421052631578947</v>
      </c>
    </row>
    <row r="65" spans="1:14" s="373" customFormat="1" ht="15">
      <c r="A65" s="70" t="s">
        <v>38</v>
      </c>
      <c r="B65" s="167">
        <v>32.93</v>
      </c>
      <c r="C65" s="66">
        <v>2.6</v>
      </c>
      <c r="D65" s="319">
        <f t="shared" si="1"/>
        <v>30.33</v>
      </c>
      <c r="E65" s="72">
        <v>25.3</v>
      </c>
      <c r="F65" s="73">
        <f t="shared" si="2"/>
        <v>83.41575997362348</v>
      </c>
      <c r="G65" s="73">
        <v>15.7</v>
      </c>
      <c r="H65" s="101">
        <f t="shared" si="0"/>
        <v>9.600000000000001</v>
      </c>
      <c r="I65" s="168">
        <v>39.2</v>
      </c>
      <c r="J65" s="73">
        <v>27.6</v>
      </c>
      <c r="K65" s="113">
        <f t="shared" si="3"/>
        <v>11.600000000000001</v>
      </c>
      <c r="L65" s="72">
        <f t="shared" si="4"/>
        <v>15.49407114624506</v>
      </c>
      <c r="M65" s="73">
        <f t="shared" si="5"/>
        <v>17.579617834394906</v>
      </c>
      <c r="N65" s="129">
        <f t="shared" si="8"/>
        <v>-2.0855466881498455</v>
      </c>
    </row>
    <row r="66" spans="1:14" s="373" customFormat="1" ht="15">
      <c r="A66" s="75" t="s">
        <v>39</v>
      </c>
      <c r="B66" s="167">
        <v>22.928</v>
      </c>
      <c r="C66" s="66"/>
      <c r="D66" s="319">
        <f t="shared" si="1"/>
        <v>22.928</v>
      </c>
      <c r="E66" s="72">
        <v>13.7</v>
      </c>
      <c r="F66" s="73">
        <f t="shared" si="2"/>
        <v>59.75226796929518</v>
      </c>
      <c r="G66" s="73">
        <v>16.8</v>
      </c>
      <c r="H66" s="101">
        <f t="shared" si="0"/>
        <v>-3.1000000000000014</v>
      </c>
      <c r="I66" s="168">
        <v>18.9</v>
      </c>
      <c r="J66" s="73">
        <v>24.7</v>
      </c>
      <c r="K66" s="113">
        <f t="shared" si="3"/>
        <v>-5.800000000000001</v>
      </c>
      <c r="L66" s="72">
        <f t="shared" si="4"/>
        <v>13.795620437956204</v>
      </c>
      <c r="M66" s="73">
        <f t="shared" si="5"/>
        <v>14.70238095238095</v>
      </c>
      <c r="N66" s="129">
        <f t="shared" si="8"/>
        <v>-0.9067605144247466</v>
      </c>
    </row>
    <row r="67" spans="1:14" s="373" customFormat="1" ht="15">
      <c r="A67" s="75" t="s">
        <v>40</v>
      </c>
      <c r="B67" s="167">
        <v>30.246</v>
      </c>
      <c r="C67" s="66">
        <v>0.2</v>
      </c>
      <c r="D67" s="319">
        <f t="shared" si="1"/>
        <v>30.046</v>
      </c>
      <c r="E67" s="94">
        <v>13.6</v>
      </c>
      <c r="F67" s="73">
        <f t="shared" si="2"/>
        <v>45.263928642747786</v>
      </c>
      <c r="G67" s="66">
        <v>8.9</v>
      </c>
      <c r="H67" s="101">
        <f t="shared" si="0"/>
        <v>4.699999999999999</v>
      </c>
      <c r="I67" s="168">
        <v>16.7</v>
      </c>
      <c r="J67" s="73">
        <v>14.9</v>
      </c>
      <c r="K67" s="113">
        <f t="shared" si="3"/>
        <v>1.799999999999999</v>
      </c>
      <c r="L67" s="72">
        <f t="shared" si="4"/>
        <v>12.279411764705884</v>
      </c>
      <c r="M67" s="73">
        <f t="shared" si="5"/>
        <v>16.741573033707866</v>
      </c>
      <c r="N67" s="129">
        <f t="shared" si="8"/>
        <v>-4.462161269001982</v>
      </c>
    </row>
    <row r="68" spans="1:14" s="373" customFormat="1" ht="15">
      <c r="A68" s="70" t="s">
        <v>41</v>
      </c>
      <c r="B68" s="167">
        <v>4.91</v>
      </c>
      <c r="C68" s="66"/>
      <c r="D68" s="319">
        <f t="shared" si="1"/>
        <v>4.91</v>
      </c>
      <c r="E68" s="72">
        <v>4.567</v>
      </c>
      <c r="F68" s="73">
        <f t="shared" si="2"/>
        <v>93.0142566191446</v>
      </c>
      <c r="G68" s="73">
        <v>4.7</v>
      </c>
      <c r="H68" s="101">
        <f t="shared" si="0"/>
        <v>-0.133</v>
      </c>
      <c r="I68" s="168">
        <v>5.339</v>
      </c>
      <c r="J68" s="73">
        <v>5.1</v>
      </c>
      <c r="K68" s="113">
        <f t="shared" si="3"/>
        <v>0.23900000000000077</v>
      </c>
      <c r="L68" s="72">
        <f t="shared" si="4"/>
        <v>11.69038756295161</v>
      </c>
      <c r="M68" s="73">
        <f t="shared" si="5"/>
        <v>10.851063829787233</v>
      </c>
      <c r="N68" s="129">
        <f t="shared" si="8"/>
        <v>0.8393237331643775</v>
      </c>
    </row>
    <row r="69" spans="1:14" s="44" customFormat="1" ht="15.75">
      <c r="A69" s="41" t="s">
        <v>76</v>
      </c>
      <c r="B69" s="166">
        <v>4.529</v>
      </c>
      <c r="C69" s="65">
        <v>0</v>
      </c>
      <c r="D69" s="318">
        <f t="shared" si="1"/>
        <v>4.529</v>
      </c>
      <c r="E69" s="42">
        <f>SUM(E70:E75)-E73-E74</f>
        <v>3.985</v>
      </c>
      <c r="F69" s="39">
        <f t="shared" si="2"/>
        <v>87.988518436741</v>
      </c>
      <c r="G69" s="39">
        <v>1.379</v>
      </c>
      <c r="H69" s="67">
        <f t="shared" si="0"/>
        <v>2.606</v>
      </c>
      <c r="I69" s="171">
        <f>SUM(I70:I75)-I73-I74</f>
        <v>5.385999999999999</v>
      </c>
      <c r="J69" s="39">
        <v>2.45125</v>
      </c>
      <c r="K69" s="112">
        <f t="shared" si="3"/>
        <v>2.9347499999999993</v>
      </c>
      <c r="L69" s="42">
        <f t="shared" si="4"/>
        <v>13.515683814303635</v>
      </c>
      <c r="M69" s="39">
        <f t="shared" si="5"/>
        <v>17.775562001450325</v>
      </c>
      <c r="N69" s="131">
        <f t="shared" si="8"/>
        <v>-4.25987818714669</v>
      </c>
    </row>
    <row r="70" spans="1:14" s="373" customFormat="1" ht="15">
      <c r="A70" s="70" t="s">
        <v>77</v>
      </c>
      <c r="B70" s="167">
        <v>999999999</v>
      </c>
      <c r="C70" s="66"/>
      <c r="D70" s="319">
        <v>0.6</v>
      </c>
      <c r="E70" s="72">
        <v>0.6</v>
      </c>
      <c r="F70" s="73">
        <f t="shared" si="2"/>
        <v>100</v>
      </c>
      <c r="G70" s="73">
        <v>0.25</v>
      </c>
      <c r="H70" s="101">
        <f t="shared" si="0"/>
        <v>0.35</v>
      </c>
      <c r="I70" s="168">
        <v>0.286</v>
      </c>
      <c r="J70" s="73">
        <v>0.49</v>
      </c>
      <c r="K70" s="113">
        <f t="shared" si="3"/>
        <v>-0.20400000000000001</v>
      </c>
      <c r="L70" s="72">
        <f t="shared" si="4"/>
        <v>4.766666666666667</v>
      </c>
      <c r="M70" s="73">
        <f t="shared" si="5"/>
        <v>19.6</v>
      </c>
      <c r="N70" s="129">
        <f t="shared" si="8"/>
        <v>-14.833333333333336</v>
      </c>
    </row>
    <row r="71" spans="1:14" s="373" customFormat="1" ht="15" hidden="1">
      <c r="A71" s="70" t="s">
        <v>42</v>
      </c>
      <c r="B71" s="167">
        <v>999999999</v>
      </c>
      <c r="C71" s="66"/>
      <c r="D71" s="319">
        <f aca="true" t="shared" si="9" ref="D71:D102">B71-C71</f>
        <v>999999999</v>
      </c>
      <c r="E71" s="72"/>
      <c r="F71" s="73">
        <f aca="true" t="shared" si="10" ref="F71:F102">E71/D71*100</f>
        <v>0</v>
      </c>
      <c r="G71" s="73"/>
      <c r="H71" s="101">
        <f t="shared" si="0"/>
        <v>0</v>
      </c>
      <c r="I71" s="168"/>
      <c r="J71" s="73"/>
      <c r="K71" s="113">
        <f aca="true" t="shared" si="11" ref="K71:K103">I71-J71</f>
        <v>0</v>
      </c>
      <c r="L71" s="72">
        <f aca="true" t="shared" si="12" ref="L71:L102">IF(E71&gt;0,I71/E71*10,"")</f>
      </c>
      <c r="M71" s="73">
        <f aca="true" t="shared" si="13" ref="M71:M102">IF(G71&gt;0,J71/G71*10,"")</f>
      </c>
      <c r="N71" s="129" t="e">
        <f t="shared" si="8"/>
        <v>#VALUE!</v>
      </c>
    </row>
    <row r="72" spans="1:14" s="373" customFormat="1" ht="15" hidden="1">
      <c r="A72" s="70" t="s">
        <v>43</v>
      </c>
      <c r="B72" s="167">
        <v>0.474</v>
      </c>
      <c r="C72" s="66"/>
      <c r="D72" s="319">
        <f t="shared" si="9"/>
        <v>0.474</v>
      </c>
      <c r="E72" s="72"/>
      <c r="F72" s="73">
        <f t="shared" si="10"/>
        <v>0</v>
      </c>
      <c r="G72" s="73">
        <v>0.529</v>
      </c>
      <c r="H72" s="101">
        <f aca="true" t="shared" si="14" ref="H72:H103">E72-G72</f>
        <v>-0.529</v>
      </c>
      <c r="I72" s="168"/>
      <c r="J72" s="73">
        <v>0.6612500000000001</v>
      </c>
      <c r="K72" s="113">
        <f t="shared" si="11"/>
        <v>-0.6612500000000001</v>
      </c>
      <c r="L72" s="72">
        <f t="shared" si="12"/>
      </c>
      <c r="M72" s="73">
        <f t="shared" si="13"/>
        <v>12.500000000000002</v>
      </c>
      <c r="N72" s="129" t="e">
        <f t="shared" si="8"/>
        <v>#VALUE!</v>
      </c>
    </row>
    <row r="73" spans="1:14" s="373" customFormat="1" ht="15" hidden="1">
      <c r="A73" s="70" t="s">
        <v>78</v>
      </c>
      <c r="B73" s="167"/>
      <c r="C73" s="66"/>
      <c r="D73" s="319">
        <f t="shared" si="9"/>
        <v>0</v>
      </c>
      <c r="E73" s="72"/>
      <c r="F73" s="73" t="e">
        <f t="shared" si="10"/>
        <v>#DIV/0!</v>
      </c>
      <c r="G73" s="73"/>
      <c r="H73" s="101">
        <f t="shared" si="14"/>
        <v>0</v>
      </c>
      <c r="I73" s="168"/>
      <c r="J73" s="73"/>
      <c r="K73" s="113">
        <f t="shared" si="11"/>
        <v>0</v>
      </c>
      <c r="L73" s="72">
        <f t="shared" si="12"/>
      </c>
      <c r="M73" s="73">
        <f t="shared" si="13"/>
      </c>
      <c r="N73" s="129" t="e">
        <f t="shared" si="8"/>
        <v>#VALUE!</v>
      </c>
    </row>
    <row r="74" spans="1:14" s="373" customFormat="1" ht="15" hidden="1">
      <c r="A74" s="70" t="s">
        <v>79</v>
      </c>
      <c r="B74" s="167"/>
      <c r="C74" s="66"/>
      <c r="D74" s="319">
        <f t="shared" si="9"/>
        <v>0</v>
      </c>
      <c r="E74" s="72"/>
      <c r="F74" s="73" t="e">
        <f t="shared" si="10"/>
        <v>#DIV/0!</v>
      </c>
      <c r="G74" s="73"/>
      <c r="H74" s="101">
        <f t="shared" si="14"/>
        <v>0</v>
      </c>
      <c r="I74" s="168"/>
      <c r="J74" s="73"/>
      <c r="K74" s="113">
        <f t="shared" si="11"/>
        <v>0</v>
      </c>
      <c r="L74" s="72">
        <f t="shared" si="12"/>
      </c>
      <c r="M74" s="73">
        <f t="shared" si="13"/>
      </c>
      <c r="N74" s="129" t="e">
        <f t="shared" si="8"/>
        <v>#VALUE!</v>
      </c>
    </row>
    <row r="75" spans="1:14" s="373" customFormat="1" ht="15">
      <c r="A75" s="70" t="s">
        <v>44</v>
      </c>
      <c r="B75" s="167">
        <v>3.385</v>
      </c>
      <c r="C75" s="66"/>
      <c r="D75" s="319">
        <f t="shared" si="9"/>
        <v>3.385</v>
      </c>
      <c r="E75" s="72">
        <v>3.385</v>
      </c>
      <c r="F75" s="73">
        <f t="shared" si="10"/>
        <v>100</v>
      </c>
      <c r="G75" s="73">
        <v>0.6</v>
      </c>
      <c r="H75" s="101">
        <f t="shared" si="14"/>
        <v>2.7849999999999997</v>
      </c>
      <c r="I75" s="168">
        <v>5.1</v>
      </c>
      <c r="J75" s="73">
        <v>1.3</v>
      </c>
      <c r="K75" s="113">
        <f t="shared" si="11"/>
        <v>3.8</v>
      </c>
      <c r="L75" s="72">
        <f t="shared" si="12"/>
        <v>15.066469719350073</v>
      </c>
      <c r="M75" s="73">
        <f t="shared" si="13"/>
        <v>21.66666666666667</v>
      </c>
      <c r="N75" s="129">
        <f t="shared" si="8"/>
        <v>-6.600196947316599</v>
      </c>
    </row>
    <row r="76" spans="1:14" s="44" customFormat="1" ht="15.75">
      <c r="A76" s="41" t="s">
        <v>45</v>
      </c>
      <c r="B76" s="166">
        <v>84.814</v>
      </c>
      <c r="C76" s="65">
        <v>1.83</v>
      </c>
      <c r="D76" s="318">
        <f t="shared" si="9"/>
        <v>82.984</v>
      </c>
      <c r="E76" s="42">
        <f>SUM(E77:E92)-E83-E84-E92</f>
        <v>76.97500000000001</v>
      </c>
      <c r="F76" s="39">
        <f t="shared" si="10"/>
        <v>92.75884507856938</v>
      </c>
      <c r="G76" s="39">
        <v>40.742000000000004</v>
      </c>
      <c r="H76" s="67">
        <f t="shared" si="14"/>
        <v>36.233000000000004</v>
      </c>
      <c r="I76" s="171">
        <f>SUM(I77:I92)-I83-I84-I92</f>
        <v>111.491</v>
      </c>
      <c r="J76" s="39">
        <v>57.24</v>
      </c>
      <c r="K76" s="112">
        <f t="shared" si="11"/>
        <v>54.251</v>
      </c>
      <c r="L76" s="42">
        <f t="shared" si="12"/>
        <v>14.484053264046768</v>
      </c>
      <c r="M76" s="39">
        <f t="shared" si="13"/>
        <v>14.04938392813313</v>
      </c>
      <c r="N76" s="131">
        <f t="shared" si="8"/>
        <v>0.43466933591363777</v>
      </c>
    </row>
    <row r="77" spans="1:14" s="373" customFormat="1" ht="15" hidden="1">
      <c r="A77" s="70" t="s">
        <v>80</v>
      </c>
      <c r="B77" s="167"/>
      <c r="C77" s="66"/>
      <c r="D77" s="319">
        <f t="shared" si="9"/>
        <v>0</v>
      </c>
      <c r="E77" s="72"/>
      <c r="F77" s="73" t="e">
        <f t="shared" si="10"/>
        <v>#DIV/0!</v>
      </c>
      <c r="G77" s="73"/>
      <c r="H77" s="101">
        <f t="shared" si="14"/>
        <v>0</v>
      </c>
      <c r="I77" s="168"/>
      <c r="J77" s="73"/>
      <c r="K77" s="113">
        <f t="shared" si="11"/>
        <v>0</v>
      </c>
      <c r="L77" s="72">
        <f t="shared" si="12"/>
      </c>
      <c r="M77" s="73">
        <f t="shared" si="13"/>
      </c>
      <c r="N77" s="129" t="e">
        <f t="shared" si="8"/>
        <v>#VALUE!</v>
      </c>
    </row>
    <row r="78" spans="1:14" s="373" customFormat="1" ht="15" hidden="1">
      <c r="A78" s="70" t="s">
        <v>81</v>
      </c>
      <c r="B78" s="167"/>
      <c r="C78" s="66"/>
      <c r="D78" s="319">
        <f t="shared" si="9"/>
        <v>0</v>
      </c>
      <c r="E78" s="72"/>
      <c r="F78" s="73" t="e">
        <f t="shared" si="10"/>
        <v>#DIV/0!</v>
      </c>
      <c r="G78" s="73"/>
      <c r="H78" s="101">
        <f t="shared" si="14"/>
        <v>0</v>
      </c>
      <c r="I78" s="168"/>
      <c r="J78" s="73"/>
      <c r="K78" s="113">
        <f t="shared" si="11"/>
        <v>0</v>
      </c>
      <c r="L78" s="72">
        <f t="shared" si="12"/>
      </c>
      <c r="M78" s="73">
        <f t="shared" si="13"/>
      </c>
      <c r="N78" s="129" t="e">
        <f t="shared" si="8"/>
        <v>#VALUE!</v>
      </c>
    </row>
    <row r="79" spans="1:14" s="373" customFormat="1" ht="15" hidden="1">
      <c r="A79" s="70" t="s">
        <v>82</v>
      </c>
      <c r="B79" s="167"/>
      <c r="C79" s="66"/>
      <c r="D79" s="319">
        <f t="shared" si="9"/>
        <v>0</v>
      </c>
      <c r="E79" s="72"/>
      <c r="F79" s="73" t="e">
        <f t="shared" si="10"/>
        <v>#DIV/0!</v>
      </c>
      <c r="G79" s="73"/>
      <c r="H79" s="101">
        <f t="shared" si="14"/>
        <v>0</v>
      </c>
      <c r="I79" s="168"/>
      <c r="J79" s="73"/>
      <c r="K79" s="113">
        <f t="shared" si="11"/>
        <v>0</v>
      </c>
      <c r="L79" s="72">
        <f t="shared" si="12"/>
      </c>
      <c r="M79" s="73">
        <f t="shared" si="13"/>
      </c>
      <c r="N79" s="129" t="e">
        <f t="shared" si="8"/>
        <v>#VALUE!</v>
      </c>
    </row>
    <row r="80" spans="1:14" s="373" customFormat="1" ht="15" hidden="1">
      <c r="A80" s="70" t="s">
        <v>83</v>
      </c>
      <c r="B80" s="167">
        <v>0.228</v>
      </c>
      <c r="C80" s="66">
        <v>0.2</v>
      </c>
      <c r="D80" s="319">
        <f t="shared" si="9"/>
        <v>0.027999999999999997</v>
      </c>
      <c r="E80" s="72"/>
      <c r="F80" s="73">
        <f t="shared" si="10"/>
        <v>0</v>
      </c>
      <c r="G80" s="73"/>
      <c r="H80" s="101">
        <f t="shared" si="14"/>
        <v>0</v>
      </c>
      <c r="I80" s="168"/>
      <c r="J80" s="73"/>
      <c r="K80" s="113">
        <f t="shared" si="11"/>
        <v>0</v>
      </c>
      <c r="L80" s="72">
        <f t="shared" si="12"/>
      </c>
      <c r="M80" s="73">
        <f t="shared" si="13"/>
      </c>
      <c r="N80" s="129" t="e">
        <f t="shared" si="8"/>
        <v>#VALUE!</v>
      </c>
    </row>
    <row r="81" spans="1:14" s="373" customFormat="1" ht="15">
      <c r="A81" s="70" t="s">
        <v>46</v>
      </c>
      <c r="B81" s="167">
        <v>61.369</v>
      </c>
      <c r="C81" s="66">
        <v>1.6</v>
      </c>
      <c r="D81" s="319">
        <f t="shared" si="9"/>
        <v>59.769</v>
      </c>
      <c r="E81" s="72">
        <v>55.9</v>
      </c>
      <c r="F81" s="73">
        <f t="shared" si="10"/>
        <v>93.52674463350567</v>
      </c>
      <c r="G81" s="73">
        <v>30.878</v>
      </c>
      <c r="H81" s="101">
        <f t="shared" si="14"/>
        <v>25.022</v>
      </c>
      <c r="I81" s="168">
        <v>86.9</v>
      </c>
      <c r="J81" s="73">
        <v>47.2</v>
      </c>
      <c r="K81" s="113">
        <f t="shared" si="11"/>
        <v>39.7</v>
      </c>
      <c r="L81" s="72">
        <f t="shared" si="12"/>
        <v>15.545617173524152</v>
      </c>
      <c r="M81" s="73">
        <f t="shared" si="13"/>
        <v>15.285964116846946</v>
      </c>
      <c r="N81" s="129">
        <f t="shared" si="8"/>
        <v>0.2596530566772053</v>
      </c>
    </row>
    <row r="82" spans="1:14" s="373" customFormat="1" ht="15">
      <c r="A82" s="70" t="s">
        <v>47</v>
      </c>
      <c r="B82" s="167">
        <v>2.139</v>
      </c>
      <c r="C82" s="66"/>
      <c r="D82" s="319">
        <f t="shared" si="9"/>
        <v>2.139</v>
      </c>
      <c r="E82" s="72">
        <v>1.2</v>
      </c>
      <c r="F82" s="73">
        <f t="shared" si="10"/>
        <v>56.100981767180926</v>
      </c>
      <c r="G82" s="73">
        <v>0.785</v>
      </c>
      <c r="H82" s="101">
        <f t="shared" si="14"/>
        <v>0.4149999999999999</v>
      </c>
      <c r="I82" s="168">
        <v>0.96</v>
      </c>
      <c r="J82" s="73">
        <v>1.2</v>
      </c>
      <c r="K82" s="113">
        <f t="shared" si="11"/>
        <v>-0.24</v>
      </c>
      <c r="L82" s="72">
        <f t="shared" si="12"/>
        <v>8</v>
      </c>
      <c r="M82" s="73">
        <f t="shared" si="13"/>
        <v>15.286624203821654</v>
      </c>
      <c r="N82" s="129">
        <f t="shared" si="8"/>
        <v>-7.286624203821654</v>
      </c>
    </row>
    <row r="83" spans="1:14" s="373" customFormat="1" ht="15" hidden="1">
      <c r="A83" s="70" t="s">
        <v>84</v>
      </c>
      <c r="B83" s="167"/>
      <c r="C83" s="66"/>
      <c r="D83" s="319">
        <f t="shared" si="9"/>
        <v>0</v>
      </c>
      <c r="E83" s="72"/>
      <c r="F83" s="73" t="e">
        <f t="shared" si="10"/>
        <v>#DIV/0!</v>
      </c>
      <c r="G83" s="73"/>
      <c r="H83" s="101">
        <f t="shared" si="14"/>
        <v>0</v>
      </c>
      <c r="I83" s="168"/>
      <c r="J83" s="73"/>
      <c r="K83" s="113">
        <f t="shared" si="11"/>
        <v>0</v>
      </c>
      <c r="L83" s="72">
        <f t="shared" si="12"/>
      </c>
      <c r="M83" s="73">
        <f t="shared" si="13"/>
      </c>
      <c r="N83" s="129" t="e">
        <f t="shared" si="8"/>
        <v>#VALUE!</v>
      </c>
    </row>
    <row r="84" spans="1:14" s="373" customFormat="1" ht="15" hidden="1">
      <c r="A84" s="70" t="s">
        <v>85</v>
      </c>
      <c r="B84" s="167"/>
      <c r="C84" s="66"/>
      <c r="D84" s="319">
        <f t="shared" si="9"/>
        <v>0</v>
      </c>
      <c r="E84" s="72"/>
      <c r="F84" s="73" t="e">
        <f t="shared" si="10"/>
        <v>#DIV/0!</v>
      </c>
      <c r="G84" s="73"/>
      <c r="H84" s="101">
        <f t="shared" si="14"/>
        <v>0</v>
      </c>
      <c r="I84" s="168"/>
      <c r="J84" s="73"/>
      <c r="K84" s="113">
        <f t="shared" si="11"/>
        <v>0</v>
      </c>
      <c r="L84" s="72">
        <f t="shared" si="12"/>
      </c>
      <c r="M84" s="73">
        <f t="shared" si="13"/>
      </c>
      <c r="N84" s="129" t="e">
        <f t="shared" si="8"/>
        <v>#VALUE!</v>
      </c>
    </row>
    <row r="85" spans="1:14" s="373" customFormat="1" ht="15" hidden="1">
      <c r="A85" s="70" t="s">
        <v>48</v>
      </c>
      <c r="B85" s="167">
        <v>999999999</v>
      </c>
      <c r="C85" s="66"/>
      <c r="D85" s="319">
        <f t="shared" si="9"/>
        <v>999999999</v>
      </c>
      <c r="E85" s="72"/>
      <c r="F85" s="73">
        <f t="shared" si="10"/>
        <v>0</v>
      </c>
      <c r="G85" s="73"/>
      <c r="H85" s="101">
        <f t="shared" si="14"/>
        <v>0</v>
      </c>
      <c r="I85" s="168"/>
      <c r="J85" s="73"/>
      <c r="K85" s="113">
        <f t="shared" si="11"/>
        <v>0</v>
      </c>
      <c r="L85" s="72">
        <f t="shared" si="12"/>
      </c>
      <c r="M85" s="73">
        <f t="shared" si="13"/>
      </c>
      <c r="N85" s="129" t="e">
        <f t="shared" si="8"/>
        <v>#VALUE!</v>
      </c>
    </row>
    <row r="86" spans="1:14" s="373" customFormat="1" ht="15" hidden="1">
      <c r="A86" s="70" t="s">
        <v>86</v>
      </c>
      <c r="B86" s="167"/>
      <c r="C86" s="66"/>
      <c r="D86" s="319">
        <f t="shared" si="9"/>
        <v>0</v>
      </c>
      <c r="E86" s="72"/>
      <c r="F86" s="73" t="e">
        <f t="shared" si="10"/>
        <v>#DIV/0!</v>
      </c>
      <c r="G86" s="73"/>
      <c r="H86" s="101">
        <f t="shared" si="14"/>
        <v>0</v>
      </c>
      <c r="I86" s="168"/>
      <c r="J86" s="73"/>
      <c r="K86" s="113">
        <f t="shared" si="11"/>
        <v>0</v>
      </c>
      <c r="L86" s="72">
        <f t="shared" si="12"/>
      </c>
      <c r="M86" s="73">
        <f t="shared" si="13"/>
      </c>
      <c r="N86" s="129" t="e">
        <f t="shared" si="8"/>
        <v>#VALUE!</v>
      </c>
    </row>
    <row r="87" spans="1:14" s="373" customFormat="1" ht="15">
      <c r="A87" s="70" t="s">
        <v>49</v>
      </c>
      <c r="B87" s="167">
        <v>3.075</v>
      </c>
      <c r="C87" s="66"/>
      <c r="D87" s="319">
        <f t="shared" si="9"/>
        <v>3.075</v>
      </c>
      <c r="E87" s="72">
        <v>2.975</v>
      </c>
      <c r="F87" s="73">
        <f t="shared" si="10"/>
        <v>96.74796747967478</v>
      </c>
      <c r="G87" s="73">
        <v>2.419</v>
      </c>
      <c r="H87" s="101">
        <f t="shared" si="14"/>
        <v>0.556</v>
      </c>
      <c r="I87" s="168">
        <v>3.731</v>
      </c>
      <c r="J87" s="73">
        <v>2.8</v>
      </c>
      <c r="K87" s="113">
        <f t="shared" si="11"/>
        <v>0.931</v>
      </c>
      <c r="L87" s="72">
        <f t="shared" si="12"/>
        <v>12.541176470588235</v>
      </c>
      <c r="M87" s="73">
        <f t="shared" si="13"/>
        <v>11.575031004547334</v>
      </c>
      <c r="N87" s="129">
        <f t="shared" si="8"/>
        <v>0.966145466040901</v>
      </c>
    </row>
    <row r="88" spans="1:14" s="373" customFormat="1" ht="15">
      <c r="A88" s="70" t="s">
        <v>50</v>
      </c>
      <c r="B88" s="167">
        <v>9.393</v>
      </c>
      <c r="C88" s="66"/>
      <c r="D88" s="319">
        <f t="shared" si="9"/>
        <v>9.393</v>
      </c>
      <c r="E88" s="72">
        <v>9.2</v>
      </c>
      <c r="F88" s="73">
        <f t="shared" si="10"/>
        <v>97.94527839880762</v>
      </c>
      <c r="G88" s="73"/>
      <c r="H88" s="101">
        <f t="shared" si="14"/>
        <v>9.2</v>
      </c>
      <c r="I88" s="168">
        <v>14.2</v>
      </c>
      <c r="J88" s="73"/>
      <c r="K88" s="113">
        <f t="shared" si="11"/>
        <v>14.2</v>
      </c>
      <c r="L88" s="72">
        <f t="shared" si="12"/>
        <v>15.434782608695652</v>
      </c>
      <c r="M88" s="73"/>
      <c r="N88" s="129">
        <f t="shared" si="8"/>
        <v>15.434782608695652</v>
      </c>
    </row>
    <row r="89" spans="1:14" s="373" customFormat="1" ht="15">
      <c r="A89" s="70" t="s">
        <v>51</v>
      </c>
      <c r="B89" s="167">
        <v>8.003</v>
      </c>
      <c r="C89" s="66"/>
      <c r="D89" s="319">
        <f t="shared" si="9"/>
        <v>8.003</v>
      </c>
      <c r="E89" s="72">
        <v>7.7</v>
      </c>
      <c r="F89" s="73">
        <f t="shared" si="10"/>
        <v>96.21391978008246</v>
      </c>
      <c r="G89" s="73">
        <v>6.6</v>
      </c>
      <c r="H89" s="101">
        <f t="shared" si="14"/>
        <v>1.1000000000000005</v>
      </c>
      <c r="I89" s="168">
        <v>5.7</v>
      </c>
      <c r="J89" s="73">
        <v>6</v>
      </c>
      <c r="K89" s="113">
        <f t="shared" si="11"/>
        <v>-0.2999999999999998</v>
      </c>
      <c r="L89" s="72">
        <f t="shared" si="12"/>
        <v>7.402597402597403</v>
      </c>
      <c r="M89" s="73">
        <f t="shared" si="13"/>
        <v>9.090909090909092</v>
      </c>
      <c r="N89" s="129">
        <f t="shared" si="8"/>
        <v>-1.688311688311689</v>
      </c>
    </row>
    <row r="90" spans="1:14" s="373" customFormat="1" ht="15.75" hidden="1">
      <c r="A90" s="75" t="s">
        <v>52</v>
      </c>
      <c r="B90" s="167">
        <v>999999999</v>
      </c>
      <c r="C90" s="66"/>
      <c r="D90" s="319">
        <f t="shared" si="9"/>
        <v>999999999</v>
      </c>
      <c r="E90" s="72"/>
      <c r="F90" s="73">
        <f t="shared" si="10"/>
        <v>0</v>
      </c>
      <c r="G90" s="73"/>
      <c r="H90" s="67">
        <f t="shared" si="14"/>
        <v>0</v>
      </c>
      <c r="I90" s="168"/>
      <c r="J90" s="73"/>
      <c r="K90" s="269">
        <f t="shared" si="11"/>
        <v>0</v>
      </c>
      <c r="L90" s="72">
        <f t="shared" si="12"/>
      </c>
      <c r="M90" s="73">
        <f t="shared" si="13"/>
      </c>
      <c r="N90" s="129" t="e">
        <f t="shared" si="8"/>
        <v>#VALUE!</v>
      </c>
    </row>
    <row r="91" spans="1:14" s="373" customFormat="1" ht="15.75" hidden="1">
      <c r="A91" s="70" t="s">
        <v>97</v>
      </c>
      <c r="B91" s="167">
        <v>0.455</v>
      </c>
      <c r="C91" s="66">
        <v>0.03</v>
      </c>
      <c r="D91" s="319">
        <f t="shared" si="9"/>
        <v>0.42500000000000004</v>
      </c>
      <c r="E91" s="72"/>
      <c r="F91" s="73">
        <f t="shared" si="10"/>
        <v>0</v>
      </c>
      <c r="G91" s="73">
        <v>0.06</v>
      </c>
      <c r="H91" s="67">
        <f t="shared" si="14"/>
        <v>-0.06</v>
      </c>
      <c r="I91" s="168"/>
      <c r="J91" s="73">
        <v>0.04</v>
      </c>
      <c r="K91" s="269">
        <f t="shared" si="11"/>
        <v>-0.04</v>
      </c>
      <c r="L91" s="72">
        <f t="shared" si="12"/>
      </c>
      <c r="M91" s="73">
        <f t="shared" si="13"/>
        <v>6.666666666666668</v>
      </c>
      <c r="N91" s="129" t="e">
        <f t="shared" si="8"/>
        <v>#VALUE!</v>
      </c>
    </row>
    <row r="92" spans="1:14" s="373" customFormat="1" ht="15.75" hidden="1">
      <c r="A92" s="70" t="s">
        <v>87</v>
      </c>
      <c r="B92" s="167"/>
      <c r="C92" s="66"/>
      <c r="D92" s="319">
        <f t="shared" si="9"/>
        <v>0</v>
      </c>
      <c r="E92" s="72"/>
      <c r="F92" s="73" t="e">
        <f t="shared" si="10"/>
        <v>#DIV/0!</v>
      </c>
      <c r="G92" s="73"/>
      <c r="H92" s="67">
        <f t="shared" si="14"/>
        <v>0</v>
      </c>
      <c r="I92" s="168"/>
      <c r="J92" s="73"/>
      <c r="K92" s="269">
        <f t="shared" si="11"/>
        <v>0</v>
      </c>
      <c r="L92" s="72">
        <f t="shared" si="12"/>
      </c>
      <c r="M92" s="73">
        <f t="shared" si="13"/>
      </c>
      <c r="N92" s="129" t="e">
        <f t="shared" si="8"/>
        <v>#VALUE!</v>
      </c>
    </row>
    <row r="93" spans="1:14" s="44" customFormat="1" ht="15.75">
      <c r="A93" s="41" t="s">
        <v>53</v>
      </c>
      <c r="B93" s="166">
        <v>1386.8</v>
      </c>
      <c r="C93" s="65">
        <v>10.08</v>
      </c>
      <c r="D93" s="318">
        <f t="shared" si="9"/>
        <v>1376.72</v>
      </c>
      <c r="E93" s="42">
        <f>SUM(E94:E103)-E99</f>
        <v>716.928</v>
      </c>
      <c r="F93" s="39">
        <f t="shared" si="10"/>
        <v>52.07507699459585</v>
      </c>
      <c r="G93" s="39">
        <v>743.3</v>
      </c>
      <c r="H93" s="67">
        <f t="shared" si="14"/>
        <v>-26.371999999999957</v>
      </c>
      <c r="I93" s="171">
        <f>SUM(I94:I103)-I99</f>
        <v>1049.7060000000001</v>
      </c>
      <c r="J93" s="39">
        <v>955.8999999999999</v>
      </c>
      <c r="K93" s="112">
        <f t="shared" si="11"/>
        <v>93.80600000000027</v>
      </c>
      <c r="L93" s="42">
        <f t="shared" si="12"/>
        <v>14.641721344402788</v>
      </c>
      <c r="M93" s="39">
        <f t="shared" si="13"/>
        <v>12.860217946993139</v>
      </c>
      <c r="N93" s="131">
        <f t="shared" si="8"/>
        <v>1.781503397409649</v>
      </c>
    </row>
    <row r="94" spans="1:14" s="373" customFormat="1" ht="15.75" hidden="1">
      <c r="A94" s="70" t="s">
        <v>88</v>
      </c>
      <c r="B94" s="167"/>
      <c r="C94" s="66"/>
      <c r="D94" s="319">
        <f t="shared" si="9"/>
        <v>0</v>
      </c>
      <c r="E94" s="72"/>
      <c r="F94" s="73" t="e">
        <f t="shared" si="10"/>
        <v>#DIV/0!</v>
      </c>
      <c r="G94" s="73"/>
      <c r="H94" s="67">
        <f t="shared" si="14"/>
        <v>0</v>
      </c>
      <c r="I94" s="168"/>
      <c r="J94" s="73"/>
      <c r="K94" s="269">
        <f t="shared" si="11"/>
        <v>0</v>
      </c>
      <c r="L94" s="72">
        <f t="shared" si="12"/>
      </c>
      <c r="M94" s="73">
        <f t="shared" si="13"/>
      </c>
      <c r="N94" s="129" t="e">
        <f t="shared" si="8"/>
        <v>#VALUE!</v>
      </c>
    </row>
    <row r="95" spans="1:14" s="373" customFormat="1" ht="15">
      <c r="A95" s="70" t="s">
        <v>54</v>
      </c>
      <c r="B95" s="168">
        <v>280.699</v>
      </c>
      <c r="C95" s="66">
        <v>3.08</v>
      </c>
      <c r="D95" s="319">
        <f t="shared" si="9"/>
        <v>277.619</v>
      </c>
      <c r="E95" s="72">
        <v>170.559</v>
      </c>
      <c r="F95" s="73">
        <f t="shared" si="10"/>
        <v>61.43635702167358</v>
      </c>
      <c r="G95" s="73">
        <v>61.4</v>
      </c>
      <c r="H95" s="101">
        <f t="shared" si="14"/>
        <v>109.15899999999999</v>
      </c>
      <c r="I95" s="168">
        <v>241.801</v>
      </c>
      <c r="J95" s="73">
        <v>136.6</v>
      </c>
      <c r="K95" s="113">
        <f t="shared" si="11"/>
        <v>105.201</v>
      </c>
      <c r="L95" s="72">
        <f t="shared" si="12"/>
        <v>14.176971018826329</v>
      </c>
      <c r="M95" s="73">
        <f t="shared" si="13"/>
        <v>22.24755700325733</v>
      </c>
      <c r="N95" s="129">
        <f t="shared" si="8"/>
        <v>-8.070585984431002</v>
      </c>
    </row>
    <row r="96" spans="1:14" s="373" customFormat="1" ht="15">
      <c r="A96" s="70" t="s">
        <v>55</v>
      </c>
      <c r="B96" s="168">
        <v>32.127</v>
      </c>
      <c r="C96" s="66"/>
      <c r="D96" s="319">
        <f t="shared" si="9"/>
        <v>32.127</v>
      </c>
      <c r="E96" s="72">
        <v>13.369</v>
      </c>
      <c r="F96" s="73">
        <f t="shared" si="10"/>
        <v>41.61297351137672</v>
      </c>
      <c r="G96" s="73">
        <v>12.4</v>
      </c>
      <c r="H96" s="101">
        <f t="shared" si="14"/>
        <v>0.9689999999999994</v>
      </c>
      <c r="I96" s="168">
        <v>17.805</v>
      </c>
      <c r="J96" s="73">
        <v>16.6</v>
      </c>
      <c r="K96" s="113">
        <f t="shared" si="11"/>
        <v>1.2049999999999983</v>
      </c>
      <c r="L96" s="72">
        <f t="shared" si="12"/>
        <v>13.31812401825118</v>
      </c>
      <c r="M96" s="73">
        <f t="shared" si="13"/>
        <v>13.38709677419355</v>
      </c>
      <c r="N96" s="129">
        <f t="shared" si="8"/>
        <v>-0.06897275594237051</v>
      </c>
    </row>
    <row r="97" spans="1:14" s="373" customFormat="1" ht="15">
      <c r="A97" s="70" t="s">
        <v>56</v>
      </c>
      <c r="B97" s="168">
        <v>945.74</v>
      </c>
      <c r="C97" s="66">
        <v>7</v>
      </c>
      <c r="D97" s="319">
        <f t="shared" si="9"/>
        <v>938.74</v>
      </c>
      <c r="E97" s="72">
        <v>451.6</v>
      </c>
      <c r="F97" s="73">
        <f t="shared" si="10"/>
        <v>48.10703709227263</v>
      </c>
      <c r="G97" s="73">
        <v>612.6</v>
      </c>
      <c r="H97" s="101">
        <f t="shared" si="14"/>
        <v>-161</v>
      </c>
      <c r="I97" s="168">
        <v>695.1</v>
      </c>
      <c r="J97" s="73">
        <v>740.9</v>
      </c>
      <c r="K97" s="113">
        <f t="shared" si="11"/>
        <v>-45.799999999999955</v>
      </c>
      <c r="L97" s="72">
        <f t="shared" si="12"/>
        <v>15.391939769707704</v>
      </c>
      <c r="M97" s="73">
        <f t="shared" si="13"/>
        <v>12.094351942539994</v>
      </c>
      <c r="N97" s="129">
        <f t="shared" si="8"/>
        <v>3.2975878271677104</v>
      </c>
    </row>
    <row r="98" spans="1:14" s="373" customFormat="1" ht="15" hidden="1">
      <c r="A98" s="70" t="s">
        <v>57</v>
      </c>
      <c r="B98" s="168"/>
      <c r="C98" s="66"/>
      <c r="D98" s="319">
        <f t="shared" si="9"/>
        <v>0</v>
      </c>
      <c r="E98" s="72"/>
      <c r="F98" s="73" t="e">
        <f t="shared" si="10"/>
        <v>#DIV/0!</v>
      </c>
      <c r="G98" s="73"/>
      <c r="H98" s="101">
        <f t="shared" si="14"/>
        <v>0</v>
      </c>
      <c r="I98" s="168"/>
      <c r="J98" s="73"/>
      <c r="K98" s="113">
        <f t="shared" si="11"/>
        <v>0</v>
      </c>
      <c r="L98" s="72">
        <f t="shared" si="12"/>
      </c>
      <c r="M98" s="73">
        <f t="shared" si="13"/>
      </c>
      <c r="N98" s="129" t="e">
        <f t="shared" si="8"/>
        <v>#VALUE!</v>
      </c>
    </row>
    <row r="99" spans="1:14" s="373" customFormat="1" ht="15" hidden="1">
      <c r="A99" s="70" t="s">
        <v>89</v>
      </c>
      <c r="B99" s="168"/>
      <c r="C99" s="66"/>
      <c r="D99" s="319">
        <f t="shared" si="9"/>
        <v>0</v>
      </c>
      <c r="E99" s="72"/>
      <c r="F99" s="73" t="e">
        <f t="shared" si="10"/>
        <v>#DIV/0!</v>
      </c>
      <c r="G99" s="73"/>
      <c r="H99" s="101">
        <f t="shared" si="14"/>
        <v>0</v>
      </c>
      <c r="I99" s="168"/>
      <c r="J99" s="73"/>
      <c r="K99" s="113">
        <f t="shared" si="11"/>
        <v>0</v>
      </c>
      <c r="L99" s="72">
        <f t="shared" si="12"/>
      </c>
      <c r="M99" s="73">
        <f t="shared" si="13"/>
      </c>
      <c r="N99" s="129" t="e">
        <f t="shared" si="8"/>
        <v>#VALUE!</v>
      </c>
    </row>
    <row r="100" spans="1:14" s="373" customFormat="1" ht="15" hidden="1">
      <c r="A100" s="70" t="s">
        <v>58</v>
      </c>
      <c r="B100" s="168"/>
      <c r="C100" s="66"/>
      <c r="D100" s="319">
        <f t="shared" si="9"/>
        <v>0</v>
      </c>
      <c r="E100" s="72"/>
      <c r="F100" s="73" t="e">
        <f t="shared" si="10"/>
        <v>#DIV/0!</v>
      </c>
      <c r="G100" s="73"/>
      <c r="H100" s="101">
        <f t="shared" si="14"/>
        <v>0</v>
      </c>
      <c r="I100" s="168"/>
      <c r="J100" s="73"/>
      <c r="K100" s="113">
        <f t="shared" si="11"/>
        <v>0</v>
      </c>
      <c r="L100" s="72">
        <f t="shared" si="12"/>
      </c>
      <c r="M100" s="73">
        <f t="shared" si="13"/>
      </c>
      <c r="N100" s="129" t="e">
        <f t="shared" si="8"/>
        <v>#VALUE!</v>
      </c>
    </row>
    <row r="101" spans="1:14" s="373" customFormat="1" ht="15" hidden="1">
      <c r="A101" s="70" t="s">
        <v>59</v>
      </c>
      <c r="B101" s="168"/>
      <c r="C101" s="66"/>
      <c r="D101" s="319">
        <f t="shared" si="9"/>
        <v>0</v>
      </c>
      <c r="E101" s="72"/>
      <c r="F101" s="73" t="e">
        <f t="shared" si="10"/>
        <v>#DIV/0!</v>
      </c>
      <c r="G101" s="73"/>
      <c r="H101" s="101">
        <f t="shared" si="14"/>
        <v>0</v>
      </c>
      <c r="I101" s="168"/>
      <c r="J101" s="73"/>
      <c r="K101" s="113">
        <f t="shared" si="11"/>
        <v>0</v>
      </c>
      <c r="L101" s="72">
        <f t="shared" si="12"/>
      </c>
      <c r="M101" s="73">
        <f t="shared" si="13"/>
      </c>
      <c r="N101" s="129" t="e">
        <f t="shared" si="8"/>
        <v>#VALUE!</v>
      </c>
    </row>
    <row r="102" spans="1:14" s="373" customFormat="1" ht="15">
      <c r="A102" s="76" t="s">
        <v>90</v>
      </c>
      <c r="B102" s="187">
        <v>128.234</v>
      </c>
      <c r="C102" s="102"/>
      <c r="D102" s="320">
        <f t="shared" si="9"/>
        <v>128.234</v>
      </c>
      <c r="E102" s="77">
        <v>81.4</v>
      </c>
      <c r="F102" s="79">
        <f t="shared" si="10"/>
        <v>63.47770482087434</v>
      </c>
      <c r="G102" s="79">
        <v>56.9</v>
      </c>
      <c r="H102" s="103">
        <f t="shared" si="14"/>
        <v>24.500000000000007</v>
      </c>
      <c r="I102" s="187">
        <v>95</v>
      </c>
      <c r="J102" s="79">
        <v>61.8</v>
      </c>
      <c r="K102" s="267">
        <f t="shared" si="11"/>
        <v>33.2</v>
      </c>
      <c r="L102" s="77">
        <f t="shared" si="12"/>
        <v>11.670761670761669</v>
      </c>
      <c r="M102" s="79">
        <f t="shared" si="13"/>
        <v>10.86115992970123</v>
      </c>
      <c r="N102" s="130">
        <f>L102-M102</f>
        <v>0.8096017410604386</v>
      </c>
    </row>
    <row r="103" spans="1:14" s="373" customFormat="1" ht="15.75" hidden="1">
      <c r="A103" s="134" t="s">
        <v>91</v>
      </c>
      <c r="B103" s="282"/>
      <c r="C103" s="282"/>
      <c r="D103" s="282"/>
      <c r="E103" s="135"/>
      <c r="F103" s="283" t="e">
        <f>E103/B103*100</f>
        <v>#DIV/0!</v>
      </c>
      <c r="G103" s="137"/>
      <c r="H103" s="275">
        <f t="shared" si="14"/>
        <v>0</v>
      </c>
      <c r="I103" s="276"/>
      <c r="J103" s="137"/>
      <c r="K103" s="284">
        <f t="shared" si="11"/>
        <v>0</v>
      </c>
      <c r="L103" s="285" t="e">
        <f>I103/E103*10</f>
        <v>#DIV/0!</v>
      </c>
      <c r="M103" s="283" t="e">
        <f>J103/G103*10</f>
        <v>#DIV/0!</v>
      </c>
      <c r="N103" s="286" t="e">
        <f>L103-M103</f>
        <v>#DIV/0!</v>
      </c>
    </row>
    <row r="104" spans="2:14" ht="15">
      <c r="B104" s="125"/>
      <c r="C104" s="125"/>
      <c r="D104" s="125"/>
      <c r="E104" s="125"/>
      <c r="F104" s="125"/>
      <c r="G104" s="125"/>
      <c r="I104" s="124"/>
      <c r="J104" s="125"/>
      <c r="K104" s="125"/>
      <c r="L104" s="125"/>
      <c r="M104" s="125"/>
      <c r="N104" s="125"/>
    </row>
    <row r="105" spans="1:9" s="47" customFormat="1" ht="15">
      <c r="A105" s="82"/>
      <c r="B105" s="82"/>
      <c r="C105" s="82"/>
      <c r="D105" s="82"/>
      <c r="I105" s="373"/>
    </row>
    <row r="106" spans="1:9" s="47" customFormat="1" ht="15">
      <c r="A106" s="82"/>
      <c r="B106" s="82"/>
      <c r="C106" s="82"/>
      <c r="D106" s="82"/>
      <c r="I106" s="373"/>
    </row>
    <row r="107" spans="1:9" s="47" customFormat="1" ht="15">
      <c r="A107" s="82"/>
      <c r="B107" s="82"/>
      <c r="C107" s="82"/>
      <c r="D107" s="82"/>
      <c r="I107" s="373"/>
    </row>
    <row r="108" spans="1:9" s="47" customFormat="1" ht="15">
      <c r="A108" s="82"/>
      <c r="B108" s="82"/>
      <c r="C108" s="82"/>
      <c r="D108" s="82"/>
      <c r="I108" s="373"/>
    </row>
    <row r="109" spans="1:9" s="47" customFormat="1" ht="15">
      <c r="A109" s="82"/>
      <c r="B109" s="82"/>
      <c r="C109" s="82"/>
      <c r="D109" s="82"/>
      <c r="I109" s="373"/>
    </row>
    <row r="110" spans="1:9" s="47" customFormat="1" ht="15">
      <c r="A110" s="82"/>
      <c r="B110" s="82"/>
      <c r="C110" s="82"/>
      <c r="D110" s="82"/>
      <c r="I110" s="373"/>
    </row>
    <row r="111" spans="1:9" s="47" customFormat="1" ht="15">
      <c r="A111" s="82"/>
      <c r="B111" s="82"/>
      <c r="C111" s="82"/>
      <c r="D111" s="82"/>
      <c r="I111" s="373"/>
    </row>
    <row r="112" spans="1:9" s="47" customFormat="1" ht="15">
      <c r="A112" s="82"/>
      <c r="B112" s="82"/>
      <c r="C112" s="82"/>
      <c r="D112" s="82"/>
      <c r="I112" s="373"/>
    </row>
    <row r="113" spans="1:9" s="47" customFormat="1" ht="15">
      <c r="A113" s="82"/>
      <c r="B113" s="82"/>
      <c r="C113" s="82"/>
      <c r="D113" s="82"/>
      <c r="I113" s="373"/>
    </row>
    <row r="114" spans="1:9" s="47" customFormat="1" ht="15">
      <c r="A114" s="82"/>
      <c r="B114" s="82"/>
      <c r="C114" s="82"/>
      <c r="D114" s="82"/>
      <c r="I114" s="373"/>
    </row>
    <row r="115" spans="1:9" s="47" customFormat="1" ht="15">
      <c r="A115" s="82"/>
      <c r="B115" s="82"/>
      <c r="C115" s="82"/>
      <c r="D115" s="82"/>
      <c r="I115" s="373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373"/>
    </row>
    <row r="146" spans="1:8" s="84" customFormat="1" ht="15">
      <c r="A146" s="85"/>
      <c r="B146" s="85"/>
      <c r="C146" s="85"/>
      <c r="D146" s="85"/>
      <c r="H146" s="373"/>
    </row>
    <row r="147" spans="1:8" s="84" customFormat="1" ht="15">
      <c r="A147" s="85"/>
      <c r="B147" s="85"/>
      <c r="C147" s="85"/>
      <c r="D147" s="85"/>
      <c r="H147" s="373"/>
    </row>
    <row r="148" spans="1:8" s="84" customFormat="1" ht="15">
      <c r="A148" s="85"/>
      <c r="B148" s="85"/>
      <c r="C148" s="85"/>
      <c r="D148" s="85"/>
      <c r="H148" s="373"/>
    </row>
    <row r="149" spans="1:8" s="84" customFormat="1" ht="15">
      <c r="A149" s="85"/>
      <c r="B149" s="383"/>
      <c r="C149" s="383"/>
      <c r="D149" s="383"/>
      <c r="E149" s="383"/>
      <c r="F149" s="383"/>
      <c r="H149" s="373"/>
    </row>
    <row r="150" spans="1:8" s="84" customFormat="1" ht="15.75">
      <c r="A150" s="86"/>
      <c r="B150" s="85"/>
      <c r="C150" s="85"/>
      <c r="D150" s="85"/>
      <c r="H150" s="373"/>
    </row>
    <row r="151" spans="1:8" s="84" customFormat="1" ht="15">
      <c r="A151" s="85"/>
      <c r="B151" s="383"/>
      <c r="C151" s="383"/>
      <c r="D151" s="383"/>
      <c r="E151" s="383"/>
      <c r="F151" s="383"/>
      <c r="H151" s="373"/>
    </row>
    <row r="152" spans="1:8" s="84" customFormat="1" ht="15">
      <c r="A152" s="85"/>
      <c r="B152" s="85"/>
      <c r="C152" s="85"/>
      <c r="D152" s="85"/>
      <c r="H152" s="373"/>
    </row>
    <row r="153" spans="1:8" s="84" customFormat="1" ht="15">
      <c r="A153" s="85"/>
      <c r="B153" s="85"/>
      <c r="C153" s="85"/>
      <c r="D153" s="85"/>
      <c r="H153" s="373"/>
    </row>
    <row r="154" spans="1:8" s="84" customFormat="1" ht="15">
      <c r="A154" s="85"/>
      <c r="B154" s="85"/>
      <c r="C154" s="85"/>
      <c r="D154" s="85"/>
      <c r="H154" s="373"/>
    </row>
    <row r="155" spans="1:8" s="84" customFormat="1" ht="15">
      <c r="A155" s="85"/>
      <c r="B155" s="85"/>
      <c r="C155" s="85"/>
      <c r="D155" s="85"/>
      <c r="H155" s="373"/>
    </row>
    <row r="156" spans="1:8" s="84" customFormat="1" ht="15">
      <c r="A156" s="85"/>
      <c r="B156" s="85"/>
      <c r="C156" s="85"/>
      <c r="D156" s="85"/>
      <c r="H156" s="373"/>
    </row>
    <row r="157" spans="1:8" s="84" customFormat="1" ht="15">
      <c r="A157" s="85"/>
      <c r="B157" s="85"/>
      <c r="C157" s="85"/>
      <c r="D157" s="85"/>
      <c r="H157" s="373"/>
    </row>
    <row r="158" spans="1:8" s="84" customFormat="1" ht="15">
      <c r="A158" s="85"/>
      <c r="B158" s="85"/>
      <c r="C158" s="85"/>
      <c r="D158" s="85"/>
      <c r="H158" s="373"/>
    </row>
    <row r="159" spans="1:8" s="84" customFormat="1" ht="15">
      <c r="A159" s="85"/>
      <c r="B159" s="85"/>
      <c r="C159" s="85"/>
      <c r="D159" s="85"/>
      <c r="H159" s="373"/>
    </row>
    <row r="160" spans="1:8" s="84" customFormat="1" ht="15">
      <c r="A160" s="85"/>
      <c r="B160" s="85"/>
      <c r="C160" s="85"/>
      <c r="D160" s="85"/>
      <c r="H160" s="373"/>
    </row>
    <row r="161" spans="1:8" s="84" customFormat="1" ht="15">
      <c r="A161" s="85"/>
      <c r="B161" s="85"/>
      <c r="C161" s="85"/>
      <c r="D161" s="85"/>
      <c r="H161" s="373"/>
    </row>
    <row r="162" spans="1:8" s="84" customFormat="1" ht="15">
      <c r="A162" s="85"/>
      <c r="B162" s="85"/>
      <c r="C162" s="85"/>
      <c r="D162" s="85"/>
      <c r="H162" s="373"/>
    </row>
    <row r="163" spans="1:8" s="84" customFormat="1" ht="15">
      <c r="A163" s="85"/>
      <c r="B163" s="85"/>
      <c r="C163" s="85"/>
      <c r="D163" s="85"/>
      <c r="H163" s="373"/>
    </row>
    <row r="164" spans="1:8" s="84" customFormat="1" ht="15">
      <c r="A164" s="85"/>
      <c r="B164" s="85"/>
      <c r="C164" s="85"/>
      <c r="D164" s="85"/>
      <c r="H164" s="373"/>
    </row>
    <row r="165" spans="1:8" s="84" customFormat="1" ht="15">
      <c r="A165" s="85"/>
      <c r="B165" s="85"/>
      <c r="C165" s="85"/>
      <c r="D165" s="85"/>
      <c r="H165" s="373"/>
    </row>
    <row r="166" spans="1:8" s="84" customFormat="1" ht="15">
      <c r="A166" s="85"/>
      <c r="B166" s="85"/>
      <c r="C166" s="85"/>
      <c r="D166" s="85"/>
      <c r="H166" s="373"/>
    </row>
    <row r="167" spans="1:8" s="84" customFormat="1" ht="15">
      <c r="A167" s="85"/>
      <c r="B167" s="85"/>
      <c r="C167" s="85"/>
      <c r="D167" s="85"/>
      <c r="H167" s="373"/>
    </row>
    <row r="168" spans="1:8" s="84" customFormat="1" ht="15">
      <c r="A168" s="85"/>
      <c r="B168" s="85"/>
      <c r="C168" s="85"/>
      <c r="D168" s="85"/>
      <c r="H168" s="373"/>
    </row>
    <row r="169" spans="1:8" s="84" customFormat="1" ht="15">
      <c r="A169" s="85"/>
      <c r="B169" s="85"/>
      <c r="C169" s="85"/>
      <c r="D169" s="85"/>
      <c r="H169" s="373"/>
    </row>
    <row r="170" spans="1:8" s="84" customFormat="1" ht="15">
      <c r="A170" s="85"/>
      <c r="B170" s="85"/>
      <c r="C170" s="85"/>
      <c r="D170" s="85"/>
      <c r="H170" s="373"/>
    </row>
    <row r="171" spans="1:8" s="84" customFormat="1" ht="15">
      <c r="A171" s="85"/>
      <c r="B171" s="85"/>
      <c r="C171" s="85"/>
      <c r="D171" s="85"/>
      <c r="H171" s="373"/>
    </row>
    <row r="172" spans="1:8" s="84" customFormat="1" ht="15">
      <c r="A172" s="85"/>
      <c r="B172" s="85"/>
      <c r="C172" s="85"/>
      <c r="D172" s="85"/>
      <c r="H172" s="373"/>
    </row>
    <row r="173" spans="1:8" s="84" customFormat="1" ht="15">
      <c r="A173" s="85"/>
      <c r="B173" s="85"/>
      <c r="C173" s="85"/>
      <c r="D173" s="85"/>
      <c r="H173" s="373"/>
    </row>
    <row r="174" spans="1:8" s="84" customFormat="1" ht="15">
      <c r="A174" s="85"/>
      <c r="B174" s="85"/>
      <c r="C174" s="85"/>
      <c r="D174" s="85"/>
      <c r="H174" s="373"/>
    </row>
    <row r="175" spans="1:8" s="84" customFormat="1" ht="15">
      <c r="A175" s="85"/>
      <c r="B175" s="85"/>
      <c r="C175" s="85"/>
      <c r="D175" s="85"/>
      <c r="H175" s="373"/>
    </row>
    <row r="176" spans="1:8" s="84" customFormat="1" ht="15">
      <c r="A176" s="85"/>
      <c r="B176" s="85"/>
      <c r="C176" s="85"/>
      <c r="D176" s="85"/>
      <c r="H176" s="373"/>
    </row>
    <row r="177" spans="1:8" s="84" customFormat="1" ht="15">
      <c r="A177" s="85"/>
      <c r="B177" s="85"/>
      <c r="C177" s="85"/>
      <c r="D177" s="85"/>
      <c r="H177" s="373"/>
    </row>
    <row r="178" spans="1:8" s="84" customFormat="1" ht="15">
      <c r="A178" s="85"/>
      <c r="B178" s="85"/>
      <c r="C178" s="85"/>
      <c r="D178" s="85"/>
      <c r="H178" s="373"/>
    </row>
    <row r="179" spans="1:8" s="84" customFormat="1" ht="15">
      <c r="A179" s="85"/>
      <c r="B179" s="85"/>
      <c r="C179" s="85"/>
      <c r="D179" s="85"/>
      <c r="H179" s="373"/>
    </row>
    <row r="180" spans="1:8" s="84" customFormat="1" ht="15">
      <c r="A180" s="85"/>
      <c r="B180" s="85"/>
      <c r="C180" s="85"/>
      <c r="D180" s="85"/>
      <c r="H180" s="373"/>
    </row>
    <row r="181" spans="1:8" s="84" customFormat="1" ht="15">
      <c r="A181" s="85"/>
      <c r="B181" s="85"/>
      <c r="C181" s="85"/>
      <c r="D181" s="85"/>
      <c r="H181" s="373"/>
    </row>
    <row r="182" spans="1:8" s="84" customFormat="1" ht="15">
      <c r="A182" s="85"/>
      <c r="B182" s="85"/>
      <c r="C182" s="85"/>
      <c r="D182" s="85"/>
      <c r="H182" s="373"/>
    </row>
    <row r="183" spans="1:8" s="84" customFormat="1" ht="15">
      <c r="A183" s="85"/>
      <c r="B183" s="85"/>
      <c r="C183" s="85"/>
      <c r="D183" s="85"/>
      <c r="H183" s="373"/>
    </row>
    <row r="184" spans="1:8" s="84" customFormat="1" ht="15">
      <c r="A184" s="85"/>
      <c r="B184" s="85"/>
      <c r="C184" s="85"/>
      <c r="D184" s="85"/>
      <c r="H184" s="373"/>
    </row>
    <row r="185" spans="1:8" s="84" customFormat="1" ht="15">
      <c r="A185" s="85"/>
      <c r="B185" s="85"/>
      <c r="C185" s="85"/>
      <c r="D185" s="85"/>
      <c r="H185" s="373"/>
    </row>
    <row r="186" spans="1:8" s="84" customFormat="1" ht="15">
      <c r="A186" s="85"/>
      <c r="B186" s="85"/>
      <c r="C186" s="85"/>
      <c r="D186" s="85"/>
      <c r="H186" s="373"/>
    </row>
    <row r="187" spans="1:8" s="84" customFormat="1" ht="15">
      <c r="A187" s="85"/>
      <c r="B187" s="85"/>
      <c r="C187" s="85"/>
      <c r="D187" s="85"/>
      <c r="H187" s="373"/>
    </row>
    <row r="188" spans="1:8" s="84" customFormat="1" ht="15">
      <c r="A188" s="85"/>
      <c r="B188" s="85"/>
      <c r="C188" s="85"/>
      <c r="D188" s="85"/>
      <c r="H188" s="373"/>
    </row>
    <row r="189" spans="1:8" s="84" customFormat="1" ht="15">
      <c r="A189" s="85"/>
      <c r="B189" s="85"/>
      <c r="C189" s="85"/>
      <c r="D189" s="85"/>
      <c r="H189" s="373"/>
    </row>
    <row r="190" spans="1:8" s="84" customFormat="1" ht="15">
      <c r="A190" s="85"/>
      <c r="B190" s="85"/>
      <c r="C190" s="85"/>
      <c r="D190" s="85"/>
      <c r="H190" s="373"/>
    </row>
    <row r="191" spans="1:8" s="84" customFormat="1" ht="15">
      <c r="A191" s="85"/>
      <c r="B191" s="85"/>
      <c r="C191" s="85"/>
      <c r="D191" s="85"/>
      <c r="H191" s="373"/>
    </row>
    <row r="192" spans="1:8" s="56" customFormat="1" ht="15">
      <c r="A192" s="87"/>
      <c r="B192" s="87"/>
      <c r="C192" s="87"/>
      <c r="D192" s="87"/>
      <c r="H192" s="124"/>
    </row>
    <row r="193" spans="1:8" s="56" customFormat="1" ht="15">
      <c r="A193" s="87"/>
      <c r="B193" s="87"/>
      <c r="C193" s="87"/>
      <c r="D193" s="87"/>
      <c r="H193" s="124"/>
    </row>
    <row r="194" spans="1:8" s="56" customFormat="1" ht="15">
      <c r="A194" s="87"/>
      <c r="B194" s="87"/>
      <c r="C194" s="87"/>
      <c r="D194" s="87"/>
      <c r="H194" s="124"/>
    </row>
    <row r="195" spans="1:8" s="56" customFormat="1" ht="15">
      <c r="A195" s="87"/>
      <c r="B195" s="87"/>
      <c r="C195" s="87"/>
      <c r="D195" s="87"/>
      <c r="H195" s="124"/>
    </row>
    <row r="196" spans="1:8" s="56" customFormat="1" ht="15">
      <c r="A196" s="87"/>
      <c r="B196" s="87"/>
      <c r="C196" s="87"/>
      <c r="D196" s="87"/>
      <c r="H196" s="124"/>
    </row>
    <row r="197" spans="1:8" s="56" customFormat="1" ht="15">
      <c r="A197" s="87"/>
      <c r="B197" s="87"/>
      <c r="C197" s="87"/>
      <c r="D197" s="87"/>
      <c r="H197" s="124"/>
    </row>
    <row r="198" spans="1:8" s="56" customFormat="1" ht="15">
      <c r="A198" s="87"/>
      <c r="B198" s="87"/>
      <c r="C198" s="87"/>
      <c r="D198" s="87"/>
      <c r="H198" s="124"/>
    </row>
    <row r="199" spans="1:8" s="56" customFormat="1" ht="15">
      <c r="A199" s="87"/>
      <c r="B199" s="87"/>
      <c r="C199" s="87"/>
      <c r="D199" s="87"/>
      <c r="H199" s="124"/>
    </row>
    <row r="200" spans="1:8" s="56" customFormat="1" ht="15">
      <c r="A200" s="87"/>
      <c r="B200" s="87"/>
      <c r="C200" s="87"/>
      <c r="D200" s="87"/>
      <c r="H200" s="124"/>
    </row>
    <row r="201" spans="1:8" s="56" customFormat="1" ht="15">
      <c r="A201" s="87"/>
      <c r="B201" s="87"/>
      <c r="C201" s="87"/>
      <c r="D201" s="87"/>
      <c r="H201" s="124"/>
    </row>
    <row r="202" spans="1:8" s="56" customFormat="1" ht="15">
      <c r="A202" s="87"/>
      <c r="B202" s="87"/>
      <c r="C202" s="87"/>
      <c r="D202" s="87"/>
      <c r="H202" s="124"/>
    </row>
    <row r="203" spans="1:8" s="56" customFormat="1" ht="15">
      <c r="A203" s="87"/>
      <c r="B203" s="87"/>
      <c r="C203" s="87"/>
      <c r="D203" s="87"/>
      <c r="H203" s="124"/>
    </row>
    <row r="204" spans="1:8" s="56" customFormat="1" ht="15">
      <c r="A204" s="87"/>
      <c r="B204" s="87"/>
      <c r="C204" s="87"/>
      <c r="D204" s="87"/>
      <c r="H204" s="124"/>
    </row>
    <row r="205" spans="1:8" s="56" customFormat="1" ht="15">
      <c r="A205" s="87"/>
      <c r="B205" s="87"/>
      <c r="C205" s="87"/>
      <c r="D205" s="87"/>
      <c r="H205" s="124"/>
    </row>
    <row r="206" spans="1:8" s="56" customFormat="1" ht="15">
      <c r="A206" s="87"/>
      <c r="B206" s="87"/>
      <c r="C206" s="87"/>
      <c r="D206" s="87"/>
      <c r="H206" s="124"/>
    </row>
    <row r="207" spans="1:8" s="56" customFormat="1" ht="15">
      <c r="A207" s="87"/>
      <c r="B207" s="87"/>
      <c r="C207" s="87"/>
      <c r="D207" s="87"/>
      <c r="H207" s="124"/>
    </row>
    <row r="208" spans="1:8" s="56" customFormat="1" ht="15">
      <c r="A208" s="87"/>
      <c r="B208" s="87"/>
      <c r="C208" s="87"/>
      <c r="D208" s="87"/>
      <c r="H208" s="124"/>
    </row>
    <row r="209" spans="1:8" s="56" customFormat="1" ht="15">
      <c r="A209" s="87"/>
      <c r="B209" s="87"/>
      <c r="C209" s="87"/>
      <c r="D209" s="87"/>
      <c r="H209" s="124"/>
    </row>
    <row r="210" spans="1:8" s="56" customFormat="1" ht="15">
      <c r="A210" s="87"/>
      <c r="B210" s="87"/>
      <c r="C210" s="87"/>
      <c r="D210" s="87"/>
      <c r="H210" s="124"/>
    </row>
    <row r="211" spans="1:8" s="56" customFormat="1" ht="15">
      <c r="A211" s="87"/>
      <c r="B211" s="87"/>
      <c r="C211" s="87"/>
      <c r="D211" s="87"/>
      <c r="H211" s="124"/>
    </row>
    <row r="212" spans="1:8" s="56" customFormat="1" ht="15">
      <c r="A212" s="87"/>
      <c r="B212" s="87"/>
      <c r="C212" s="87"/>
      <c r="D212" s="87"/>
      <c r="H212" s="124"/>
    </row>
    <row r="213" spans="1:8" s="56" customFormat="1" ht="15">
      <c r="A213" s="87"/>
      <c r="B213" s="87"/>
      <c r="C213" s="87"/>
      <c r="D213" s="87"/>
      <c r="H213" s="124"/>
    </row>
    <row r="214" spans="1:8" s="56" customFormat="1" ht="15">
      <c r="A214" s="87"/>
      <c r="B214" s="87"/>
      <c r="C214" s="87"/>
      <c r="D214" s="87"/>
      <c r="H214" s="124"/>
    </row>
    <row r="215" spans="1:8" s="56" customFormat="1" ht="15">
      <c r="A215" s="87"/>
      <c r="B215" s="87"/>
      <c r="C215" s="87"/>
      <c r="D215" s="87"/>
      <c r="H215" s="124"/>
    </row>
    <row r="216" spans="1:8" s="56" customFormat="1" ht="15">
      <c r="A216" s="87"/>
      <c r="B216" s="87"/>
      <c r="C216" s="87"/>
      <c r="D216" s="87"/>
      <c r="H216" s="124"/>
    </row>
    <row r="217" spans="1:8" s="56" customFormat="1" ht="15">
      <c r="A217" s="87"/>
      <c r="B217" s="87"/>
      <c r="C217" s="87"/>
      <c r="D217" s="87"/>
      <c r="H217" s="124"/>
    </row>
    <row r="218" spans="1:8" s="56" customFormat="1" ht="15">
      <c r="A218" s="87"/>
      <c r="B218" s="87"/>
      <c r="C218" s="87"/>
      <c r="D218" s="87"/>
      <c r="H218" s="124"/>
    </row>
    <row r="219" spans="1:8" s="56" customFormat="1" ht="15">
      <c r="A219" s="87"/>
      <c r="B219" s="87"/>
      <c r="C219" s="87"/>
      <c r="D219" s="87"/>
      <c r="H219" s="124"/>
    </row>
    <row r="220" spans="1:8" s="56" customFormat="1" ht="15">
      <c r="A220" s="87"/>
      <c r="B220" s="87"/>
      <c r="C220" s="87"/>
      <c r="D220" s="87"/>
      <c r="H220" s="124"/>
    </row>
    <row r="221" spans="1:8" s="56" customFormat="1" ht="15">
      <c r="A221" s="87"/>
      <c r="B221" s="87"/>
      <c r="C221" s="87"/>
      <c r="D221" s="87"/>
      <c r="H221" s="124"/>
    </row>
    <row r="222" spans="1:8" s="56" customFormat="1" ht="15">
      <c r="A222" s="87"/>
      <c r="B222" s="87"/>
      <c r="C222" s="87"/>
      <c r="D222" s="87"/>
      <c r="H222" s="124"/>
    </row>
    <row r="223" spans="1:8" s="56" customFormat="1" ht="15">
      <c r="A223" s="87"/>
      <c r="B223" s="87"/>
      <c r="C223" s="87"/>
      <c r="D223" s="87"/>
      <c r="H223" s="124"/>
    </row>
    <row r="224" spans="1:8" s="56" customFormat="1" ht="15">
      <c r="A224" s="87"/>
      <c r="B224" s="87"/>
      <c r="C224" s="87"/>
      <c r="D224" s="87"/>
      <c r="H224" s="124"/>
    </row>
    <row r="225" spans="1:8" s="56" customFormat="1" ht="15">
      <c r="A225" s="87"/>
      <c r="B225" s="87"/>
      <c r="C225" s="87"/>
      <c r="D225" s="87"/>
      <c r="H225" s="124"/>
    </row>
    <row r="226" spans="1:8" s="56" customFormat="1" ht="15">
      <c r="A226" s="87"/>
      <c r="B226" s="87"/>
      <c r="C226" s="87"/>
      <c r="D226" s="87"/>
      <c r="H226" s="124"/>
    </row>
    <row r="227" spans="1:8" s="56" customFormat="1" ht="15">
      <c r="A227" s="87"/>
      <c r="B227" s="87"/>
      <c r="C227" s="87"/>
      <c r="D227" s="87"/>
      <c r="H227" s="124"/>
    </row>
    <row r="228" spans="1:8" s="56" customFormat="1" ht="0.75" customHeight="1">
      <c r="A228" s="87"/>
      <c r="B228" s="87"/>
      <c r="C228" s="87"/>
      <c r="D228" s="87"/>
      <c r="H228" s="124"/>
    </row>
    <row r="229" spans="1:8" s="56" customFormat="1" ht="15">
      <c r="A229" s="87"/>
      <c r="B229" s="87"/>
      <c r="C229" s="87"/>
      <c r="D229" s="87"/>
      <c r="H229" s="124"/>
    </row>
    <row r="230" spans="1:8" s="56" customFormat="1" ht="15">
      <c r="A230" s="87"/>
      <c r="B230" s="87"/>
      <c r="C230" s="87"/>
      <c r="D230" s="87"/>
      <c r="H230" s="124"/>
    </row>
    <row r="231" spans="1:8" s="56" customFormat="1" ht="15">
      <c r="A231" s="87"/>
      <c r="B231" s="87"/>
      <c r="C231" s="87"/>
      <c r="D231" s="87"/>
      <c r="H231" s="124"/>
    </row>
    <row r="232" spans="1:8" s="56" customFormat="1" ht="15">
      <c r="A232" s="87"/>
      <c r="B232" s="87"/>
      <c r="C232" s="87"/>
      <c r="D232" s="87"/>
      <c r="H232" s="124"/>
    </row>
    <row r="233" spans="1:8" s="56" customFormat="1" ht="15">
      <c r="A233" s="87"/>
      <c r="B233" s="87"/>
      <c r="C233" s="87"/>
      <c r="D233" s="87"/>
      <c r="H233" s="124"/>
    </row>
    <row r="234" spans="1:8" s="56" customFormat="1" ht="15">
      <c r="A234" s="87"/>
      <c r="B234" s="87"/>
      <c r="C234" s="87"/>
      <c r="D234" s="87"/>
      <c r="H234" s="124"/>
    </row>
    <row r="235" spans="1:8" s="56" customFormat="1" ht="15">
      <c r="A235" s="87"/>
      <c r="B235" s="87"/>
      <c r="C235" s="87"/>
      <c r="D235" s="87"/>
      <c r="H235" s="124"/>
    </row>
    <row r="236" spans="1:8" s="56" customFormat="1" ht="15">
      <c r="A236" s="87"/>
      <c r="B236" s="87"/>
      <c r="C236" s="87"/>
      <c r="D236" s="87"/>
      <c r="H236" s="124"/>
    </row>
    <row r="237" spans="1:8" s="56" customFormat="1" ht="15">
      <c r="A237" s="87"/>
      <c r="B237" s="87"/>
      <c r="C237" s="87"/>
      <c r="D237" s="87"/>
      <c r="H237" s="124"/>
    </row>
    <row r="238" spans="1:8" s="56" customFormat="1" ht="15">
      <c r="A238" s="87"/>
      <c r="B238" s="87"/>
      <c r="C238" s="87"/>
      <c r="D238" s="87"/>
      <c r="H238" s="124"/>
    </row>
    <row r="239" spans="1:8" s="56" customFormat="1" ht="15">
      <c r="A239" s="87"/>
      <c r="B239" s="87"/>
      <c r="C239" s="87"/>
      <c r="D239" s="87"/>
      <c r="H239" s="124"/>
    </row>
    <row r="240" spans="1:8" s="56" customFormat="1" ht="15">
      <c r="A240" s="87"/>
      <c r="B240" s="87"/>
      <c r="C240" s="87"/>
      <c r="D240" s="87"/>
      <c r="H240" s="124"/>
    </row>
    <row r="241" spans="1:8" s="56" customFormat="1" ht="15">
      <c r="A241" s="87"/>
      <c r="B241" s="87"/>
      <c r="C241" s="87"/>
      <c r="D241" s="87"/>
      <c r="H241" s="124"/>
    </row>
    <row r="242" spans="1:8" s="56" customFormat="1" ht="15">
      <c r="A242" s="87"/>
      <c r="B242" s="87"/>
      <c r="C242" s="87"/>
      <c r="D242" s="87"/>
      <c r="H242" s="124"/>
    </row>
    <row r="243" spans="1:8" s="56" customFormat="1" ht="15">
      <c r="A243" s="87"/>
      <c r="B243" s="87"/>
      <c r="C243" s="87"/>
      <c r="D243" s="87"/>
      <c r="H243" s="124"/>
    </row>
    <row r="244" spans="1:8" s="56" customFormat="1" ht="15">
      <c r="A244" s="87"/>
      <c r="B244" s="87"/>
      <c r="C244" s="87"/>
      <c r="D244" s="87"/>
      <c r="H244" s="124"/>
    </row>
    <row r="245" spans="1:8" s="56" customFormat="1" ht="15">
      <c r="A245" s="87"/>
      <c r="B245" s="87"/>
      <c r="C245" s="87"/>
      <c r="D245" s="87"/>
      <c r="H245" s="124"/>
    </row>
    <row r="246" spans="1:8" s="56" customFormat="1" ht="15">
      <c r="A246" s="87"/>
      <c r="B246" s="87"/>
      <c r="C246" s="87"/>
      <c r="D246" s="87"/>
      <c r="H246" s="124"/>
    </row>
    <row r="247" spans="1:8" s="56" customFormat="1" ht="15">
      <c r="A247" s="87"/>
      <c r="B247" s="87"/>
      <c r="C247" s="87"/>
      <c r="D247" s="87"/>
      <c r="H247" s="124"/>
    </row>
    <row r="248" spans="1:8" s="56" customFormat="1" ht="15">
      <c r="A248" s="87"/>
      <c r="B248" s="87"/>
      <c r="C248" s="87"/>
      <c r="D248" s="87"/>
      <c r="H248" s="124"/>
    </row>
    <row r="249" spans="1:8" s="56" customFormat="1" ht="15">
      <c r="A249" s="87"/>
      <c r="B249" s="87"/>
      <c r="C249" s="87"/>
      <c r="D249" s="87"/>
      <c r="H249" s="124"/>
    </row>
    <row r="250" spans="1:8" s="56" customFormat="1" ht="15">
      <c r="A250" s="87"/>
      <c r="B250" s="87"/>
      <c r="C250" s="87"/>
      <c r="D250" s="87"/>
      <c r="H250" s="124"/>
    </row>
    <row r="251" spans="1:8" s="56" customFormat="1" ht="15">
      <c r="A251" s="87"/>
      <c r="B251" s="87"/>
      <c r="C251" s="87"/>
      <c r="D251" s="87"/>
      <c r="H251" s="124"/>
    </row>
    <row r="252" spans="1:8" s="56" customFormat="1" ht="15">
      <c r="A252" s="87"/>
      <c r="B252" s="87"/>
      <c r="C252" s="87"/>
      <c r="D252" s="87"/>
      <c r="H252" s="124"/>
    </row>
    <row r="253" spans="1:8" s="56" customFormat="1" ht="15">
      <c r="A253" s="87"/>
      <c r="B253" s="87"/>
      <c r="C253" s="87"/>
      <c r="D253" s="87"/>
      <c r="H253" s="124"/>
    </row>
    <row r="254" spans="1:8" s="56" customFormat="1" ht="15">
      <c r="A254" s="87"/>
      <c r="B254" s="87"/>
      <c r="C254" s="87"/>
      <c r="D254" s="87"/>
      <c r="H254" s="124"/>
    </row>
    <row r="255" spans="1:8" s="56" customFormat="1" ht="15">
      <c r="A255" s="87"/>
      <c r="B255" s="87"/>
      <c r="C255" s="87"/>
      <c r="D255" s="87"/>
      <c r="H255" s="124"/>
    </row>
    <row r="256" spans="1:8" s="56" customFormat="1" ht="15">
      <c r="A256" s="87"/>
      <c r="B256" s="87"/>
      <c r="C256" s="87"/>
      <c r="D256" s="87"/>
      <c r="H256" s="124"/>
    </row>
    <row r="257" spans="1:8" s="56" customFormat="1" ht="15">
      <c r="A257" s="87"/>
      <c r="B257" s="87"/>
      <c r="C257" s="87"/>
      <c r="D257" s="87"/>
      <c r="H257" s="124"/>
    </row>
    <row r="258" spans="1:8" s="56" customFormat="1" ht="15">
      <c r="A258" s="87"/>
      <c r="B258" s="87"/>
      <c r="C258" s="87"/>
      <c r="D258" s="87"/>
      <c r="H258" s="124"/>
    </row>
    <row r="259" spans="1:8" s="56" customFormat="1" ht="15">
      <c r="A259" s="87"/>
      <c r="B259" s="87"/>
      <c r="C259" s="87"/>
      <c r="D259" s="87"/>
      <c r="H259" s="124"/>
    </row>
    <row r="260" spans="1:8" s="56" customFormat="1" ht="15">
      <c r="A260" s="87"/>
      <c r="B260" s="87"/>
      <c r="C260" s="87"/>
      <c r="D260" s="87"/>
      <c r="H260" s="124"/>
    </row>
    <row r="261" spans="1:8" s="56" customFormat="1" ht="15">
      <c r="A261" s="87"/>
      <c r="B261" s="87"/>
      <c r="C261" s="87"/>
      <c r="D261" s="87"/>
      <c r="H261" s="124"/>
    </row>
    <row r="262" spans="1:8" s="56" customFormat="1" ht="15">
      <c r="A262" s="87"/>
      <c r="B262" s="87"/>
      <c r="C262" s="87"/>
      <c r="D262" s="87"/>
      <c r="H262" s="124"/>
    </row>
    <row r="263" spans="1:8" s="56" customFormat="1" ht="15">
      <c r="A263" s="87"/>
      <c r="B263" s="87"/>
      <c r="C263" s="87"/>
      <c r="D263" s="87"/>
      <c r="H263" s="124"/>
    </row>
    <row r="264" spans="1:8" s="56" customFormat="1" ht="15">
      <c r="A264" s="87"/>
      <c r="B264" s="87"/>
      <c r="C264" s="87"/>
      <c r="D264" s="87"/>
      <c r="H264" s="124"/>
    </row>
    <row r="265" spans="1:8" s="56" customFormat="1" ht="15">
      <c r="A265" s="87"/>
      <c r="B265" s="87"/>
      <c r="C265" s="87"/>
      <c r="D265" s="87"/>
      <c r="H265" s="124"/>
    </row>
    <row r="266" s="56" customFormat="1" ht="15">
      <c r="H266" s="124"/>
    </row>
    <row r="267" s="56" customFormat="1" ht="15">
      <c r="H267" s="124"/>
    </row>
    <row r="268" s="56" customFormat="1" ht="15">
      <c r="H268" s="124"/>
    </row>
    <row r="269" s="56" customFormat="1" ht="15">
      <c r="H269" s="124"/>
    </row>
    <row r="270" s="56" customFormat="1" ht="15">
      <c r="H270" s="124"/>
    </row>
    <row r="271" s="56" customFormat="1" ht="15">
      <c r="H271" s="124"/>
    </row>
    <row r="272" s="56" customFormat="1" ht="15">
      <c r="H272" s="124"/>
    </row>
    <row r="273" s="56" customFormat="1" ht="15">
      <c r="H273" s="124"/>
    </row>
    <row r="274" s="56" customFormat="1" ht="15">
      <c r="H274" s="124"/>
    </row>
    <row r="275" s="56" customFormat="1" ht="15">
      <c r="H275" s="124"/>
    </row>
    <row r="276" s="56" customFormat="1" ht="15">
      <c r="H276" s="124"/>
    </row>
    <row r="277" s="56" customFormat="1" ht="15">
      <c r="H277" s="124"/>
    </row>
    <row r="278" s="56" customFormat="1" ht="15">
      <c r="H278" s="124"/>
    </row>
    <row r="279" s="56" customFormat="1" ht="15">
      <c r="H279" s="124"/>
    </row>
    <row r="280" s="56" customFormat="1" ht="15">
      <c r="H280" s="124"/>
    </row>
    <row r="281" s="56" customFormat="1" ht="15">
      <c r="H281" s="124"/>
    </row>
    <row r="282" s="56" customFormat="1" ht="15">
      <c r="H282" s="124"/>
    </row>
    <row r="283" s="56" customFormat="1" ht="15">
      <c r="H283" s="124"/>
    </row>
    <row r="284" s="56" customFormat="1" ht="15">
      <c r="H284" s="124"/>
    </row>
    <row r="285" s="56" customFormat="1" ht="15">
      <c r="H285" s="124"/>
    </row>
    <row r="286" s="56" customFormat="1" ht="15">
      <c r="H286" s="124"/>
    </row>
    <row r="287" s="56" customFormat="1" ht="15">
      <c r="H287" s="124"/>
    </row>
    <row r="288" s="56" customFormat="1" ht="15">
      <c r="H288" s="124"/>
    </row>
    <row r="289" s="56" customFormat="1" ht="15">
      <c r="H289" s="124"/>
    </row>
    <row r="290" s="56" customFormat="1" ht="15">
      <c r="H290" s="124"/>
    </row>
    <row r="291" s="56" customFormat="1" ht="15">
      <c r="H291" s="124"/>
    </row>
    <row r="292" s="56" customFormat="1" ht="15">
      <c r="H292" s="124"/>
    </row>
    <row r="293" s="56" customFormat="1" ht="15">
      <c r="H293" s="124"/>
    </row>
    <row r="294" s="56" customFormat="1" ht="15">
      <c r="H294" s="124"/>
    </row>
    <row r="295" s="56" customFormat="1" ht="15">
      <c r="H295" s="124"/>
    </row>
    <row r="296" s="56" customFormat="1" ht="15">
      <c r="H296" s="124"/>
    </row>
    <row r="297" s="56" customFormat="1" ht="15">
      <c r="H297" s="124"/>
    </row>
    <row r="298" s="56" customFormat="1" ht="15">
      <c r="H298" s="124"/>
    </row>
    <row r="299" s="56" customFormat="1" ht="15">
      <c r="H299" s="124"/>
    </row>
    <row r="300" s="56" customFormat="1" ht="15">
      <c r="H300" s="124"/>
    </row>
    <row r="301" s="56" customFormat="1" ht="15">
      <c r="H301" s="124"/>
    </row>
    <row r="302" s="56" customFormat="1" ht="15">
      <c r="H302" s="124"/>
    </row>
    <row r="303" s="56" customFormat="1" ht="15">
      <c r="H303" s="124"/>
    </row>
    <row r="304" s="56" customFormat="1" ht="15">
      <c r="H304" s="124"/>
    </row>
    <row r="305" s="56" customFormat="1" ht="15">
      <c r="H305" s="124"/>
    </row>
    <row r="306" s="56" customFormat="1" ht="15">
      <c r="H306" s="124"/>
    </row>
    <row r="307" s="56" customFormat="1" ht="15">
      <c r="H307" s="124"/>
    </row>
    <row r="308" s="56" customFormat="1" ht="15">
      <c r="H308" s="124"/>
    </row>
    <row r="309" s="56" customFormat="1" ht="15">
      <c r="H309" s="124"/>
    </row>
    <row r="310" s="56" customFormat="1" ht="15">
      <c r="H310" s="124"/>
    </row>
    <row r="311" s="56" customFormat="1" ht="15">
      <c r="H311" s="124"/>
    </row>
    <row r="312" s="56" customFormat="1" ht="15">
      <c r="H312" s="124"/>
    </row>
    <row r="313" s="56" customFormat="1" ht="15">
      <c r="H313" s="124"/>
    </row>
    <row r="314" s="56" customFormat="1" ht="15">
      <c r="H314" s="124"/>
    </row>
    <row r="315" s="56" customFormat="1" ht="15">
      <c r="H315" s="124"/>
    </row>
    <row r="316" s="56" customFormat="1" ht="15">
      <c r="H316" s="124"/>
    </row>
    <row r="317" s="56" customFormat="1" ht="15">
      <c r="H317" s="124"/>
    </row>
    <row r="318" s="56" customFormat="1" ht="15">
      <c r="H318" s="124"/>
    </row>
    <row r="319" s="56" customFormat="1" ht="15">
      <c r="H319" s="124"/>
    </row>
    <row r="320" s="56" customFormat="1" ht="15">
      <c r="H320" s="124"/>
    </row>
    <row r="321" s="56" customFormat="1" ht="15">
      <c r="H321" s="124"/>
    </row>
    <row r="322" s="56" customFormat="1" ht="15">
      <c r="H322" s="124"/>
    </row>
    <row r="323" s="56" customFormat="1" ht="15">
      <c r="H323" s="124"/>
    </row>
    <row r="324" s="56" customFormat="1" ht="15">
      <c r="H324" s="124"/>
    </row>
    <row r="325" s="56" customFormat="1" ht="15">
      <c r="H325" s="124"/>
    </row>
    <row r="326" s="56" customFormat="1" ht="15">
      <c r="H326" s="124"/>
    </row>
    <row r="327" s="56" customFormat="1" ht="15">
      <c r="H327" s="124"/>
    </row>
    <row r="328" s="56" customFormat="1" ht="15">
      <c r="H328" s="124"/>
    </row>
    <row r="329" s="56" customFormat="1" ht="15">
      <c r="H329" s="124"/>
    </row>
    <row r="330" s="56" customFormat="1" ht="15">
      <c r="H330" s="124"/>
    </row>
    <row r="331" s="56" customFormat="1" ht="15">
      <c r="H331" s="124"/>
    </row>
    <row r="332" s="56" customFormat="1" ht="15">
      <c r="H332" s="124"/>
    </row>
    <row r="333" s="56" customFormat="1" ht="15">
      <c r="H333" s="124"/>
    </row>
    <row r="334" s="56" customFormat="1" ht="15">
      <c r="H334" s="124"/>
    </row>
    <row r="335" s="56" customFormat="1" ht="15">
      <c r="H335" s="124"/>
    </row>
    <row r="336" s="56" customFormat="1" ht="15">
      <c r="H336" s="124"/>
    </row>
    <row r="337" s="56" customFormat="1" ht="15">
      <c r="H337" s="124"/>
    </row>
    <row r="338" s="56" customFormat="1" ht="15">
      <c r="H338" s="124"/>
    </row>
    <row r="339" s="56" customFormat="1" ht="15">
      <c r="H339" s="124"/>
    </row>
    <row r="340" s="56" customFormat="1" ht="15">
      <c r="H340" s="124"/>
    </row>
    <row r="341" s="56" customFormat="1" ht="15">
      <c r="H341" s="124"/>
    </row>
    <row r="342" s="56" customFormat="1" ht="15">
      <c r="H342" s="124"/>
    </row>
    <row r="343" s="56" customFormat="1" ht="15">
      <c r="H343" s="124"/>
    </row>
    <row r="344" s="56" customFormat="1" ht="15">
      <c r="H344" s="124"/>
    </row>
    <row r="345" s="56" customFormat="1" ht="15">
      <c r="H345" s="124"/>
    </row>
    <row r="346" s="56" customFormat="1" ht="15">
      <c r="H346" s="124"/>
    </row>
    <row r="347" s="56" customFormat="1" ht="15">
      <c r="H347" s="124"/>
    </row>
    <row r="348" s="56" customFormat="1" ht="15">
      <c r="H348" s="124"/>
    </row>
    <row r="349" s="56" customFormat="1" ht="15">
      <c r="H349" s="124"/>
    </row>
    <row r="350" s="56" customFormat="1" ht="15">
      <c r="H350" s="124"/>
    </row>
    <row r="351" s="56" customFormat="1" ht="15">
      <c r="H351" s="124"/>
    </row>
    <row r="352" s="56" customFormat="1" ht="15">
      <c r="H352" s="124"/>
    </row>
    <row r="353" s="56" customFormat="1" ht="15">
      <c r="H353" s="124"/>
    </row>
    <row r="354" s="56" customFormat="1" ht="15">
      <c r="H354" s="124"/>
    </row>
    <row r="355" s="56" customFormat="1" ht="15">
      <c r="H355" s="124"/>
    </row>
    <row r="356" s="56" customFormat="1" ht="15">
      <c r="H356" s="124"/>
    </row>
    <row r="357" s="56" customFormat="1" ht="15">
      <c r="H357" s="124"/>
    </row>
    <row r="358" s="56" customFormat="1" ht="15">
      <c r="H358" s="124"/>
    </row>
    <row r="359" s="56" customFormat="1" ht="15">
      <c r="H359" s="124"/>
    </row>
    <row r="360" s="56" customFormat="1" ht="15">
      <c r="H360" s="124"/>
    </row>
    <row r="361" s="56" customFormat="1" ht="15">
      <c r="H361" s="124"/>
    </row>
    <row r="362" s="56" customFormat="1" ht="15">
      <c r="H362" s="124"/>
    </row>
    <row r="363" s="56" customFormat="1" ht="15">
      <c r="H363" s="124"/>
    </row>
    <row r="364" s="56" customFormat="1" ht="15">
      <c r="H364" s="124"/>
    </row>
    <row r="365" s="56" customFormat="1" ht="15">
      <c r="H365" s="124"/>
    </row>
    <row r="366" s="56" customFormat="1" ht="15">
      <c r="H366" s="124"/>
    </row>
    <row r="367" s="56" customFormat="1" ht="15">
      <c r="H367" s="124"/>
    </row>
    <row r="368" s="56" customFormat="1" ht="15">
      <c r="H368" s="124"/>
    </row>
    <row r="369" s="56" customFormat="1" ht="15">
      <c r="H369" s="124"/>
    </row>
    <row r="370" s="56" customFormat="1" ht="15">
      <c r="H370" s="124"/>
    </row>
    <row r="371" s="56" customFormat="1" ht="15">
      <c r="H371" s="124"/>
    </row>
    <row r="372" s="56" customFormat="1" ht="15">
      <c r="H372" s="124"/>
    </row>
    <row r="373" s="56" customFormat="1" ht="15">
      <c r="H373" s="124"/>
    </row>
    <row r="374" s="56" customFormat="1" ht="15">
      <c r="H374" s="124"/>
    </row>
    <row r="375" s="56" customFormat="1" ht="15">
      <c r="H375" s="124"/>
    </row>
    <row r="376" s="56" customFormat="1" ht="15">
      <c r="H376" s="124"/>
    </row>
    <row r="377" s="56" customFormat="1" ht="15">
      <c r="H377" s="124"/>
    </row>
    <row r="378" s="56" customFormat="1" ht="15">
      <c r="H378" s="124"/>
    </row>
    <row r="379" s="56" customFormat="1" ht="15">
      <c r="H379" s="124"/>
    </row>
    <row r="380" s="56" customFormat="1" ht="15">
      <c r="H380" s="124"/>
    </row>
    <row r="381" s="56" customFormat="1" ht="15">
      <c r="H381" s="124"/>
    </row>
    <row r="382" s="56" customFormat="1" ht="15">
      <c r="H382" s="124"/>
    </row>
    <row r="383" s="56" customFormat="1" ht="15">
      <c r="H383" s="124"/>
    </row>
    <row r="384" s="56" customFormat="1" ht="15">
      <c r="H384" s="124"/>
    </row>
    <row r="385" s="56" customFormat="1" ht="15">
      <c r="H385" s="124"/>
    </row>
    <row r="386" s="56" customFormat="1" ht="15">
      <c r="H386" s="124"/>
    </row>
    <row r="387" s="56" customFormat="1" ht="15">
      <c r="H387" s="124"/>
    </row>
    <row r="388" s="56" customFormat="1" ht="15">
      <c r="H388" s="124"/>
    </row>
    <row r="389" s="56" customFormat="1" ht="15">
      <c r="H389" s="124"/>
    </row>
    <row r="390" s="56" customFormat="1" ht="15">
      <c r="H390" s="124"/>
    </row>
  </sheetData>
  <sheetProtection/>
  <mergeCells count="11">
    <mergeCell ref="C4:C5"/>
    <mergeCell ref="D4:D5"/>
    <mergeCell ref="B149:F149"/>
    <mergeCell ref="B151:F151"/>
    <mergeCell ref="A1:N1"/>
    <mergeCell ref="A2:N2"/>
    <mergeCell ref="A4:A5"/>
    <mergeCell ref="B4:B5"/>
    <mergeCell ref="E4:H4"/>
    <mergeCell ref="I4:K4"/>
    <mergeCell ref="L4:N4"/>
  </mergeCells>
  <printOptions horizontalCentered="1"/>
  <pageMargins left="0.1968503937007874" right="0.1968503937007874" top="0" bottom="0" header="0" footer="0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4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93" sqref="M93:M95"/>
    </sheetView>
  </sheetViews>
  <sheetFormatPr defaultColWidth="9.00390625" defaultRowHeight="12.75"/>
  <cols>
    <col min="1" max="1" width="32.00390625" style="52" customWidth="1"/>
    <col min="2" max="2" width="39.875" style="52" hidden="1" customWidth="1"/>
    <col min="3" max="3" width="47.875" style="52" hidden="1" customWidth="1"/>
    <col min="4" max="4" width="13.375" style="52" customWidth="1"/>
    <col min="5" max="5" width="12.00390625" style="52" customWidth="1"/>
    <col min="6" max="6" width="12.375" style="52" customWidth="1"/>
    <col min="7" max="7" width="11.25390625" style="52" customWidth="1"/>
    <col min="8" max="8" width="12.125" style="125" customWidth="1"/>
    <col min="9" max="9" width="10.75390625" style="56" customWidth="1"/>
    <col min="10" max="10" width="9.25390625" style="52" customWidth="1"/>
    <col min="11" max="11" width="12.125" style="52" customWidth="1"/>
    <col min="12" max="12" width="9.875" style="52" bestFit="1" customWidth="1"/>
    <col min="13" max="13" width="10.625" style="52" customWidth="1"/>
    <col min="14" max="14" width="12.625" style="52" customWidth="1"/>
    <col min="15" max="16384" width="9.125" style="52" customWidth="1"/>
  </cols>
  <sheetData>
    <row r="1" spans="1:14" ht="16.5" customHeight="1">
      <c r="A1" s="397" t="s">
        <v>140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ht="12" customHeight="1">
      <c r="A2" s="398" t="str">
        <f>зерноск!A2</f>
        <v>по состоянию на 27 октября 2017 года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4" ht="3" customHeight="1" hidden="1">
      <c r="A3" s="49"/>
      <c r="B3" s="49"/>
      <c r="C3" s="49"/>
      <c r="D3" s="49"/>
      <c r="E3" s="50"/>
      <c r="F3" s="50"/>
      <c r="G3" s="50"/>
      <c r="H3" s="121"/>
      <c r="I3" s="50"/>
      <c r="J3" s="50"/>
      <c r="K3" s="50"/>
      <c r="L3" s="51"/>
      <c r="M3" s="51"/>
      <c r="N3" s="51"/>
    </row>
    <row r="4" spans="1:14" s="56" customFormat="1" ht="15.75">
      <c r="A4" s="381" t="s">
        <v>1</v>
      </c>
      <c r="B4" s="399" t="s">
        <v>137</v>
      </c>
      <c r="C4" s="387" t="s">
        <v>145</v>
      </c>
      <c r="D4" s="389" t="s">
        <v>146</v>
      </c>
      <c r="E4" s="381" t="s">
        <v>96</v>
      </c>
      <c r="F4" s="381"/>
      <c r="G4" s="382"/>
      <c r="H4" s="382"/>
      <c r="I4" s="385" t="s">
        <v>60</v>
      </c>
      <c r="J4" s="382"/>
      <c r="K4" s="386"/>
      <c r="L4" s="176"/>
      <c r="M4" s="54" t="s">
        <v>0</v>
      </c>
      <c r="N4" s="55"/>
    </row>
    <row r="5" spans="1:14" s="56" customFormat="1" ht="27" customHeight="1">
      <c r="A5" s="384"/>
      <c r="B5" s="399"/>
      <c r="C5" s="388"/>
      <c r="D5" s="390"/>
      <c r="E5" s="372" t="s">
        <v>104</v>
      </c>
      <c r="F5" s="372" t="s">
        <v>109</v>
      </c>
      <c r="G5" s="372" t="s">
        <v>105</v>
      </c>
      <c r="H5" s="372" t="s">
        <v>103</v>
      </c>
      <c r="I5" s="374" t="s">
        <v>104</v>
      </c>
      <c r="J5" s="372" t="s">
        <v>105</v>
      </c>
      <c r="K5" s="375" t="s">
        <v>103</v>
      </c>
      <c r="L5" s="372" t="s">
        <v>104</v>
      </c>
      <c r="M5" s="372" t="s">
        <v>105</v>
      </c>
      <c r="N5" s="372" t="s">
        <v>103</v>
      </c>
    </row>
    <row r="6" spans="1:14" s="45" customFormat="1" ht="15.75">
      <c r="A6" s="61" t="s">
        <v>2</v>
      </c>
      <c r="B6" s="301">
        <v>1021.847</v>
      </c>
      <c r="C6" s="326">
        <f>C7+C26+C37+C46+C54+C69+C76+C93</f>
        <v>36.205999999999996</v>
      </c>
      <c r="D6" s="309">
        <f aca="true" t="shared" si="0" ref="D6:D47">B6-C6</f>
        <v>985.641</v>
      </c>
      <c r="E6" s="172">
        <f>E7+E26+E37+E46+E54+E69+E76+E93</f>
        <v>889.301</v>
      </c>
      <c r="F6" s="303">
        <f>E6/D6*100</f>
        <v>90.22565010992847</v>
      </c>
      <c r="G6" s="62">
        <v>882.941</v>
      </c>
      <c r="H6" s="63">
        <f aca="true" t="shared" si="1" ref="H6:H71">E6-G6</f>
        <v>6.360000000000014</v>
      </c>
      <c r="I6" s="165">
        <f>I7+I26+I37+I46+I54+I69+I76+I93</f>
        <v>1543.7246</v>
      </c>
      <c r="J6" s="62">
        <v>1070.694</v>
      </c>
      <c r="K6" s="211">
        <f>I6-J6</f>
        <v>473.03060000000005</v>
      </c>
      <c r="L6" s="177">
        <f>IF(E6&gt;0,I6/E6*10,"")</f>
        <v>17.358853751429493</v>
      </c>
      <c r="M6" s="303">
        <f>IF(G6&gt;0,J6/G6*10,"")</f>
        <v>12.126450125206553</v>
      </c>
      <c r="N6" s="63">
        <f>L6-M6</f>
        <v>5.23240362622294</v>
      </c>
    </row>
    <row r="7" spans="1:14" s="44" customFormat="1" ht="15.75">
      <c r="A7" s="64" t="s">
        <v>3</v>
      </c>
      <c r="B7" s="302">
        <v>271.771</v>
      </c>
      <c r="C7" s="261">
        <f>SUM(C8:C24)</f>
        <v>5.231999999999999</v>
      </c>
      <c r="D7" s="235">
        <f>SUM(D8:D24)</f>
        <v>266.539</v>
      </c>
      <c r="E7" s="173">
        <f>SUM(E8:E24)</f>
        <v>228.022</v>
      </c>
      <c r="F7" s="39">
        <f>E7/D7*100</f>
        <v>85.54920668269934</v>
      </c>
      <c r="G7" s="65">
        <v>227.565</v>
      </c>
      <c r="H7" s="67">
        <f t="shared" si="1"/>
        <v>0.45699999999999363</v>
      </c>
      <c r="I7" s="166">
        <f>SUM(I8:I24)</f>
        <v>448.43260000000004</v>
      </c>
      <c r="J7" s="65">
        <v>322.928</v>
      </c>
      <c r="K7" s="110">
        <f aca="true" t="shared" si="2" ref="K7:K70">I7-J7</f>
        <v>125.50460000000004</v>
      </c>
      <c r="L7" s="42">
        <f aca="true" t="shared" si="3" ref="L7:L70">IF(E7&gt;0,I7/E7*10,"")</f>
        <v>19.6661988755471</v>
      </c>
      <c r="M7" s="39">
        <f aca="true" t="shared" si="4" ref="M7:M70">IF(G7&gt;0,J7/G7*10,"")</f>
        <v>14.190582910377254</v>
      </c>
      <c r="N7" s="67">
        <f>L7-M7</f>
        <v>5.475615965169846</v>
      </c>
    </row>
    <row r="8" spans="1:14" s="373" customFormat="1" ht="15">
      <c r="A8" s="68" t="s">
        <v>4</v>
      </c>
      <c r="B8" s="269">
        <v>4.113</v>
      </c>
      <c r="C8" s="327"/>
      <c r="D8" s="311">
        <f t="shared" si="0"/>
        <v>4.113</v>
      </c>
      <c r="E8" s="94">
        <v>2.1</v>
      </c>
      <c r="F8" s="73">
        <f aca="true" t="shared" si="5" ref="F8:F70">E8/D8*100</f>
        <v>51.05762217359591</v>
      </c>
      <c r="G8" s="66">
        <v>3.397</v>
      </c>
      <c r="H8" s="101">
        <f t="shared" si="1"/>
        <v>-1.2969999999999997</v>
      </c>
      <c r="I8" s="168">
        <v>3.3</v>
      </c>
      <c r="J8" s="73">
        <v>7.3</v>
      </c>
      <c r="K8" s="111">
        <f t="shared" si="2"/>
        <v>-4</v>
      </c>
      <c r="L8" s="72">
        <f t="shared" si="3"/>
        <v>15.714285714285712</v>
      </c>
      <c r="M8" s="73">
        <f t="shared" si="4"/>
        <v>21.48954960259052</v>
      </c>
      <c r="N8" s="101">
        <f>L8-M8</f>
        <v>-5.77526388830481</v>
      </c>
    </row>
    <row r="9" spans="1:14" s="373" customFormat="1" ht="15">
      <c r="A9" s="68" t="s">
        <v>5</v>
      </c>
      <c r="B9" s="269">
        <v>18.072</v>
      </c>
      <c r="C9" s="327">
        <v>0.6</v>
      </c>
      <c r="D9" s="311">
        <f t="shared" si="0"/>
        <v>17.471999999999998</v>
      </c>
      <c r="E9" s="94">
        <v>15.944</v>
      </c>
      <c r="F9" s="73">
        <f t="shared" si="5"/>
        <v>91.25457875457877</v>
      </c>
      <c r="G9" s="66">
        <v>9</v>
      </c>
      <c r="H9" s="101">
        <f t="shared" si="1"/>
        <v>6.944000000000001</v>
      </c>
      <c r="I9" s="168">
        <v>34.9426</v>
      </c>
      <c r="J9" s="73">
        <v>12.2</v>
      </c>
      <c r="K9" s="111">
        <f t="shared" si="2"/>
        <v>22.7426</v>
      </c>
      <c r="L9" s="72">
        <f t="shared" si="3"/>
        <v>21.91583040642248</v>
      </c>
      <c r="M9" s="73">
        <f t="shared" si="4"/>
        <v>13.555555555555554</v>
      </c>
      <c r="N9" s="101">
        <f aca="true" t="shared" si="6" ref="N9:N14">L9-M9</f>
        <v>8.360274850866926</v>
      </c>
    </row>
    <row r="10" spans="1:14" s="373" customFormat="1" ht="15">
      <c r="A10" s="68" t="s">
        <v>6</v>
      </c>
      <c r="B10" s="269">
        <v>3.924</v>
      </c>
      <c r="C10" s="327"/>
      <c r="D10" s="311">
        <f t="shared" si="0"/>
        <v>3.924</v>
      </c>
      <c r="E10" s="94">
        <v>3.8</v>
      </c>
      <c r="F10" s="73">
        <f t="shared" si="5"/>
        <v>96.83995922528032</v>
      </c>
      <c r="G10" s="66">
        <v>2.9</v>
      </c>
      <c r="H10" s="101">
        <f t="shared" si="1"/>
        <v>0.8999999999999999</v>
      </c>
      <c r="I10" s="168">
        <v>6.37</v>
      </c>
      <c r="J10" s="73">
        <v>4.5</v>
      </c>
      <c r="K10" s="111">
        <f t="shared" si="2"/>
        <v>1.87</v>
      </c>
      <c r="L10" s="72">
        <f t="shared" si="3"/>
        <v>16.763157894736842</v>
      </c>
      <c r="M10" s="73">
        <f t="shared" si="4"/>
        <v>15.517241379310345</v>
      </c>
      <c r="N10" s="101">
        <f t="shared" si="6"/>
        <v>1.2459165154264973</v>
      </c>
    </row>
    <row r="11" spans="1:14" s="373" customFormat="1" ht="15">
      <c r="A11" s="68" t="s">
        <v>7</v>
      </c>
      <c r="B11" s="269">
        <v>1.444</v>
      </c>
      <c r="C11" s="327"/>
      <c r="D11" s="311">
        <f t="shared" si="0"/>
        <v>1.444</v>
      </c>
      <c r="E11" s="94">
        <v>1.444</v>
      </c>
      <c r="F11" s="73">
        <f t="shared" si="5"/>
        <v>100</v>
      </c>
      <c r="G11" s="66">
        <v>1.9</v>
      </c>
      <c r="H11" s="101">
        <f t="shared" si="1"/>
        <v>-0.45599999999999996</v>
      </c>
      <c r="I11" s="168">
        <v>2.8</v>
      </c>
      <c r="J11" s="73">
        <v>2.7</v>
      </c>
      <c r="K11" s="111">
        <f t="shared" si="2"/>
        <v>0.09999999999999964</v>
      </c>
      <c r="L11" s="72">
        <f t="shared" si="3"/>
        <v>19.39058171745152</v>
      </c>
      <c r="M11" s="73">
        <f t="shared" si="4"/>
        <v>14.210526315789476</v>
      </c>
      <c r="N11" s="101">
        <f t="shared" si="6"/>
        <v>5.180055401662045</v>
      </c>
    </row>
    <row r="12" spans="1:14" s="373" customFormat="1" ht="15" hidden="1">
      <c r="A12" s="68" t="s">
        <v>8</v>
      </c>
      <c r="B12" s="269">
        <v>0.501</v>
      </c>
      <c r="C12" s="327"/>
      <c r="D12" s="311">
        <f t="shared" si="0"/>
        <v>0.501</v>
      </c>
      <c r="E12" s="94"/>
      <c r="F12" s="73">
        <f t="shared" si="5"/>
        <v>0</v>
      </c>
      <c r="G12" s="66"/>
      <c r="H12" s="101">
        <f t="shared" si="1"/>
        <v>0</v>
      </c>
      <c r="I12" s="168"/>
      <c r="J12" s="73"/>
      <c r="K12" s="111">
        <f t="shared" si="2"/>
        <v>0</v>
      </c>
      <c r="L12" s="72">
        <f t="shared" si="3"/>
      </c>
      <c r="M12" s="73">
        <f t="shared" si="4"/>
      </c>
      <c r="N12" s="101" t="e">
        <f t="shared" si="6"/>
        <v>#VALUE!</v>
      </c>
    </row>
    <row r="13" spans="1:14" s="373" customFormat="1" ht="15">
      <c r="A13" s="68" t="s">
        <v>9</v>
      </c>
      <c r="B13" s="269">
        <v>4.885</v>
      </c>
      <c r="C13" s="327">
        <v>0.3</v>
      </c>
      <c r="D13" s="311">
        <f t="shared" si="0"/>
        <v>4.585</v>
      </c>
      <c r="E13" s="94">
        <v>3.3</v>
      </c>
      <c r="F13" s="73">
        <f>E13/D13*100</f>
        <v>71.97382769901853</v>
      </c>
      <c r="G13" s="66">
        <v>3.9</v>
      </c>
      <c r="H13" s="101">
        <f t="shared" si="1"/>
        <v>-0.6000000000000001</v>
      </c>
      <c r="I13" s="168">
        <v>4.6</v>
      </c>
      <c r="J13" s="73">
        <v>4.4</v>
      </c>
      <c r="K13" s="111">
        <f t="shared" si="2"/>
        <v>0.1999999999999993</v>
      </c>
      <c r="L13" s="72">
        <f t="shared" si="3"/>
        <v>13.939393939393938</v>
      </c>
      <c r="M13" s="73">
        <f t="shared" si="4"/>
        <v>11.282051282051285</v>
      </c>
      <c r="N13" s="101">
        <f t="shared" si="6"/>
        <v>2.657342657342653</v>
      </c>
    </row>
    <row r="14" spans="1:14" s="373" customFormat="1" ht="15" hidden="1">
      <c r="A14" s="68" t="s">
        <v>10</v>
      </c>
      <c r="B14" s="269">
        <v>0.295</v>
      </c>
      <c r="C14" s="327"/>
      <c r="D14" s="311">
        <f t="shared" si="0"/>
        <v>0.295</v>
      </c>
      <c r="E14" s="94"/>
      <c r="F14" s="73">
        <f t="shared" si="5"/>
        <v>0</v>
      </c>
      <c r="G14" s="66">
        <v>0.1</v>
      </c>
      <c r="H14" s="101">
        <f t="shared" si="1"/>
        <v>-0.1</v>
      </c>
      <c r="I14" s="168"/>
      <c r="J14" s="73">
        <v>0.038</v>
      </c>
      <c r="K14" s="111">
        <f t="shared" si="2"/>
        <v>-0.038</v>
      </c>
      <c r="L14" s="72">
        <f t="shared" si="3"/>
      </c>
      <c r="M14" s="73">
        <f t="shared" si="4"/>
        <v>3.7999999999999994</v>
      </c>
      <c r="N14" s="101" t="e">
        <f t="shared" si="6"/>
        <v>#VALUE!</v>
      </c>
    </row>
    <row r="15" spans="1:14" s="373" customFormat="1" ht="15">
      <c r="A15" s="68" t="s">
        <v>11</v>
      </c>
      <c r="B15" s="269">
        <v>23.177</v>
      </c>
      <c r="C15" s="327"/>
      <c r="D15" s="311">
        <f t="shared" si="0"/>
        <v>23.177</v>
      </c>
      <c r="E15" s="94">
        <f>B15-C15</f>
        <v>23.177</v>
      </c>
      <c r="F15" s="73">
        <f>E15/D15*100</f>
        <v>100</v>
      </c>
      <c r="G15" s="66">
        <v>17.029</v>
      </c>
      <c r="H15" s="101">
        <f t="shared" si="1"/>
        <v>6.148</v>
      </c>
      <c r="I15" s="168">
        <v>69.6</v>
      </c>
      <c r="J15" s="73">
        <v>37.3</v>
      </c>
      <c r="K15" s="111">
        <f t="shared" si="2"/>
        <v>32.3</v>
      </c>
      <c r="L15" s="72">
        <f t="shared" si="3"/>
        <v>30.02977089355827</v>
      </c>
      <c r="M15" s="73">
        <f t="shared" si="4"/>
        <v>21.903811145692643</v>
      </c>
      <c r="N15" s="101">
        <f>L15-M15</f>
        <v>8.125959747865625</v>
      </c>
    </row>
    <row r="16" spans="1:14" s="373" customFormat="1" ht="15">
      <c r="A16" s="68" t="s">
        <v>12</v>
      </c>
      <c r="B16" s="269">
        <v>41.108</v>
      </c>
      <c r="C16" s="327"/>
      <c r="D16" s="311">
        <f t="shared" si="0"/>
        <v>41.108</v>
      </c>
      <c r="E16" s="94">
        <v>40</v>
      </c>
      <c r="F16" s="73">
        <f t="shared" si="5"/>
        <v>97.3046608932568</v>
      </c>
      <c r="G16" s="66">
        <v>45.043</v>
      </c>
      <c r="H16" s="101">
        <f t="shared" si="1"/>
        <v>-5.042999999999999</v>
      </c>
      <c r="I16" s="168">
        <v>77.9</v>
      </c>
      <c r="J16" s="73">
        <v>66</v>
      </c>
      <c r="K16" s="111">
        <f t="shared" si="2"/>
        <v>11.900000000000006</v>
      </c>
      <c r="L16" s="72">
        <f t="shared" si="3"/>
        <v>19.475</v>
      </c>
      <c r="M16" s="73">
        <f t="shared" si="4"/>
        <v>14.652665231001487</v>
      </c>
      <c r="N16" s="101">
        <f aca="true" t="shared" si="7" ref="N16:N36">L16-M16</f>
        <v>4.822334768998514</v>
      </c>
    </row>
    <row r="17" spans="1:14" s="373" customFormat="1" ht="15" hidden="1">
      <c r="A17" s="68" t="s">
        <v>92</v>
      </c>
      <c r="B17" s="269">
        <v>24.194</v>
      </c>
      <c r="C17" s="327"/>
      <c r="D17" s="311">
        <f t="shared" si="0"/>
        <v>24.194</v>
      </c>
      <c r="E17" s="94"/>
      <c r="F17" s="73">
        <f t="shared" si="5"/>
        <v>0</v>
      </c>
      <c r="G17" s="66">
        <v>19.1</v>
      </c>
      <c r="H17" s="101">
        <f t="shared" si="1"/>
        <v>-19.1</v>
      </c>
      <c r="I17" s="168"/>
      <c r="J17" s="73">
        <v>21.1</v>
      </c>
      <c r="K17" s="111">
        <f t="shared" si="2"/>
        <v>-21.1</v>
      </c>
      <c r="L17" s="72">
        <f t="shared" si="3"/>
      </c>
      <c r="M17" s="73">
        <f t="shared" si="4"/>
        <v>11.047120418848166</v>
      </c>
      <c r="N17" s="101" t="e">
        <f t="shared" si="7"/>
        <v>#VALUE!</v>
      </c>
    </row>
    <row r="18" spans="1:14" s="373" customFormat="1" ht="15">
      <c r="A18" s="68" t="s">
        <v>13</v>
      </c>
      <c r="B18" s="269">
        <v>24.276</v>
      </c>
      <c r="C18" s="327">
        <v>0.06</v>
      </c>
      <c r="D18" s="311">
        <f t="shared" si="0"/>
        <v>24.216</v>
      </c>
      <c r="E18" s="94">
        <v>23.4</v>
      </c>
      <c r="F18" s="73">
        <f t="shared" si="5"/>
        <v>96.63032705649157</v>
      </c>
      <c r="G18" s="66">
        <v>15.6</v>
      </c>
      <c r="H18" s="101">
        <f t="shared" si="1"/>
        <v>7.799999999999999</v>
      </c>
      <c r="I18" s="168">
        <v>50.6</v>
      </c>
      <c r="J18" s="73">
        <v>28.3</v>
      </c>
      <c r="K18" s="111">
        <f t="shared" si="2"/>
        <v>22.3</v>
      </c>
      <c r="L18" s="72">
        <f t="shared" si="3"/>
        <v>21.623931623931625</v>
      </c>
      <c r="M18" s="73">
        <f t="shared" si="4"/>
        <v>18.141025641025642</v>
      </c>
      <c r="N18" s="101">
        <f t="shared" si="7"/>
        <v>3.482905982905983</v>
      </c>
    </row>
    <row r="19" spans="1:14" s="373" customFormat="1" ht="15">
      <c r="A19" s="68" t="s">
        <v>14</v>
      </c>
      <c r="B19" s="269">
        <v>38.866</v>
      </c>
      <c r="C19" s="327">
        <v>2.272</v>
      </c>
      <c r="D19" s="311">
        <f t="shared" si="0"/>
        <v>36.594</v>
      </c>
      <c r="E19" s="94">
        <v>36.1</v>
      </c>
      <c r="F19" s="73">
        <f t="shared" si="5"/>
        <v>98.65005192107996</v>
      </c>
      <c r="G19" s="66">
        <v>39.4</v>
      </c>
      <c r="H19" s="101">
        <f t="shared" si="1"/>
        <v>-3.299999999999997</v>
      </c>
      <c r="I19" s="168">
        <v>63.8</v>
      </c>
      <c r="J19" s="73">
        <v>47.4</v>
      </c>
      <c r="K19" s="111">
        <f t="shared" si="2"/>
        <v>16.4</v>
      </c>
      <c r="L19" s="72">
        <f t="shared" si="3"/>
        <v>17.673130193905816</v>
      </c>
      <c r="M19" s="73">
        <f t="shared" si="4"/>
        <v>12.030456852791877</v>
      </c>
      <c r="N19" s="101">
        <f t="shared" si="7"/>
        <v>5.642673341113939</v>
      </c>
    </row>
    <row r="20" spans="1:14" s="373" customFormat="1" ht="15">
      <c r="A20" s="68" t="s">
        <v>15</v>
      </c>
      <c r="B20" s="269">
        <v>12.107</v>
      </c>
      <c r="C20" s="327">
        <v>2</v>
      </c>
      <c r="D20" s="311">
        <f t="shared" si="0"/>
        <v>10.107</v>
      </c>
      <c r="E20" s="94">
        <v>10</v>
      </c>
      <c r="F20" s="73">
        <f t="shared" si="5"/>
        <v>98.94132779261898</v>
      </c>
      <c r="G20" s="66">
        <v>10</v>
      </c>
      <c r="H20" s="101">
        <f t="shared" si="1"/>
        <v>0</v>
      </c>
      <c r="I20" s="167">
        <v>10.1</v>
      </c>
      <c r="J20" s="66">
        <v>10.6</v>
      </c>
      <c r="K20" s="111">
        <f t="shared" si="2"/>
        <v>-0.5</v>
      </c>
      <c r="L20" s="72">
        <f t="shared" si="3"/>
        <v>10.1</v>
      </c>
      <c r="M20" s="73">
        <f t="shared" si="4"/>
        <v>10.600000000000001</v>
      </c>
      <c r="N20" s="101">
        <f>L20-M20</f>
        <v>-0.5000000000000018</v>
      </c>
    </row>
    <row r="21" spans="1:14" s="373" customFormat="1" ht="15">
      <c r="A21" s="68" t="s">
        <v>16</v>
      </c>
      <c r="B21" s="269">
        <v>3.137</v>
      </c>
      <c r="C21" s="327"/>
      <c r="D21" s="311">
        <f t="shared" si="0"/>
        <v>3.137</v>
      </c>
      <c r="E21" s="94">
        <f>B21-C21</f>
        <v>3.137</v>
      </c>
      <c r="F21" s="73">
        <f t="shared" si="5"/>
        <v>100</v>
      </c>
      <c r="G21" s="73">
        <v>4.386</v>
      </c>
      <c r="H21" s="101">
        <f t="shared" si="1"/>
        <v>-1.249</v>
      </c>
      <c r="I21" s="168">
        <v>8.8</v>
      </c>
      <c r="J21" s="73">
        <v>6.29</v>
      </c>
      <c r="K21" s="111">
        <f t="shared" si="2"/>
        <v>2.5100000000000007</v>
      </c>
      <c r="L21" s="72">
        <f t="shared" si="3"/>
        <v>28.052279247688876</v>
      </c>
      <c r="M21" s="73">
        <f t="shared" si="4"/>
        <v>14.341085271317828</v>
      </c>
      <c r="N21" s="101">
        <f t="shared" si="7"/>
        <v>13.711193976371048</v>
      </c>
    </row>
    <row r="22" spans="1:14" s="373" customFormat="1" ht="15" hidden="1">
      <c r="A22" s="68" t="s">
        <v>17</v>
      </c>
      <c r="B22" s="269">
        <v>0.874</v>
      </c>
      <c r="C22" s="327"/>
      <c r="D22" s="311">
        <f t="shared" si="0"/>
        <v>0.874</v>
      </c>
      <c r="E22" s="94"/>
      <c r="F22" s="73">
        <f t="shared" si="5"/>
        <v>0</v>
      </c>
      <c r="G22" s="73"/>
      <c r="H22" s="101">
        <f t="shared" si="1"/>
        <v>0</v>
      </c>
      <c r="I22" s="168"/>
      <c r="J22" s="73"/>
      <c r="K22" s="111">
        <f t="shared" si="2"/>
        <v>0</v>
      </c>
      <c r="L22" s="72">
        <f t="shared" si="3"/>
      </c>
      <c r="M22" s="73">
        <f t="shared" si="4"/>
      </c>
      <c r="N22" s="101" t="e">
        <f t="shared" si="7"/>
        <v>#VALUE!</v>
      </c>
    </row>
    <row r="23" spans="1:14" s="373" customFormat="1" ht="15">
      <c r="A23" s="68" t="s">
        <v>18</v>
      </c>
      <c r="B23" s="269">
        <v>70.683</v>
      </c>
      <c r="C23" s="327"/>
      <c r="D23" s="311">
        <f t="shared" si="0"/>
        <v>70.683</v>
      </c>
      <c r="E23" s="94">
        <v>65.62</v>
      </c>
      <c r="F23" s="73">
        <f t="shared" si="5"/>
        <v>92.83703294993138</v>
      </c>
      <c r="G23" s="73">
        <v>55.81</v>
      </c>
      <c r="H23" s="101">
        <f t="shared" si="1"/>
        <v>9.810000000000002</v>
      </c>
      <c r="I23" s="168">
        <v>115.62</v>
      </c>
      <c r="J23" s="73">
        <v>74.8</v>
      </c>
      <c r="K23" s="111">
        <f t="shared" si="2"/>
        <v>40.82000000000001</v>
      </c>
      <c r="L23" s="72">
        <f t="shared" si="3"/>
        <v>17.619628162145688</v>
      </c>
      <c r="M23" s="73">
        <f t="shared" si="4"/>
        <v>13.402616018634653</v>
      </c>
      <c r="N23" s="101">
        <f t="shared" si="7"/>
        <v>4.217012143511035</v>
      </c>
    </row>
    <row r="24" spans="1:14" s="373" customFormat="1" ht="15" hidden="1">
      <c r="A24" s="68" t="s">
        <v>19</v>
      </c>
      <c r="B24" s="269">
        <v>0.115</v>
      </c>
      <c r="C24" s="327"/>
      <c r="D24" s="311">
        <f t="shared" si="0"/>
        <v>0.115</v>
      </c>
      <c r="E24" s="94"/>
      <c r="F24" s="73">
        <f t="shared" si="5"/>
        <v>0</v>
      </c>
      <c r="G24" s="73"/>
      <c r="H24" s="101">
        <f t="shared" si="1"/>
        <v>0</v>
      </c>
      <c r="I24" s="168"/>
      <c r="J24" s="73"/>
      <c r="K24" s="111">
        <f t="shared" si="2"/>
        <v>0</v>
      </c>
      <c r="L24" s="72">
        <f t="shared" si="3"/>
      </c>
      <c r="M24" s="73">
        <f t="shared" si="4"/>
      </c>
      <c r="N24" s="101" t="e">
        <f t="shared" si="7"/>
        <v>#VALUE!</v>
      </c>
    </row>
    <row r="25" spans="1:14" s="373" customFormat="1" ht="15" hidden="1">
      <c r="A25" s="68"/>
      <c r="B25" s="269"/>
      <c r="C25" s="327"/>
      <c r="D25" s="311">
        <f t="shared" si="0"/>
        <v>0</v>
      </c>
      <c r="E25" s="94"/>
      <c r="F25" s="73" t="e">
        <f t="shared" si="5"/>
        <v>#DIV/0!</v>
      </c>
      <c r="G25" s="73"/>
      <c r="H25" s="101"/>
      <c r="I25" s="168"/>
      <c r="J25" s="73"/>
      <c r="K25" s="111"/>
      <c r="L25" s="72">
        <f t="shared" si="3"/>
      </c>
      <c r="M25" s="73">
        <f t="shared" si="4"/>
      </c>
      <c r="N25" s="101" t="e">
        <f t="shared" si="7"/>
        <v>#VALUE!</v>
      </c>
    </row>
    <row r="26" spans="1:14" s="44" customFormat="1" ht="15.75">
      <c r="A26" s="64" t="s">
        <v>20</v>
      </c>
      <c r="B26" s="302">
        <v>37.826</v>
      </c>
      <c r="C26" s="261">
        <f>SUM(C27:C36)-C30</f>
        <v>0.8999999999999999</v>
      </c>
      <c r="D26" s="235">
        <f>SUM(D27:D36)-D30</f>
        <v>36.92699999999999</v>
      </c>
      <c r="E26" s="173">
        <f>SUM(E27:E36)-E30</f>
        <v>30.900000000000002</v>
      </c>
      <c r="F26" s="39">
        <f t="shared" si="5"/>
        <v>83.67860914777808</v>
      </c>
      <c r="G26" s="65">
        <v>36.776999999999994</v>
      </c>
      <c r="H26" s="67">
        <f t="shared" si="1"/>
        <v>-5.876999999999992</v>
      </c>
      <c r="I26" s="166">
        <f>SUM(I27:I36)-I30</f>
        <v>89.9</v>
      </c>
      <c r="J26" s="65">
        <v>67.2</v>
      </c>
      <c r="K26" s="110">
        <f aca="true" t="shared" si="8" ref="K26:K37">I26-J26</f>
        <v>22.700000000000003</v>
      </c>
      <c r="L26" s="42">
        <f t="shared" si="3"/>
        <v>29.093851132686087</v>
      </c>
      <c r="M26" s="39">
        <f aca="true" t="shared" si="9" ref="M26:M36">IF(G26&gt;0,J26/G26*10,"")</f>
        <v>18.27228974630884</v>
      </c>
      <c r="N26" s="67">
        <f t="shared" si="7"/>
        <v>10.821561386377248</v>
      </c>
    </row>
    <row r="27" spans="1:14" s="373" customFormat="1" ht="15.75" hidden="1">
      <c r="A27" s="68" t="s">
        <v>61</v>
      </c>
      <c r="B27" s="269"/>
      <c r="C27" s="327"/>
      <c r="D27" s="311">
        <f t="shared" si="0"/>
        <v>0</v>
      </c>
      <c r="E27" s="94"/>
      <c r="F27" s="73" t="e">
        <f t="shared" si="5"/>
        <v>#DIV/0!</v>
      </c>
      <c r="G27" s="73"/>
      <c r="H27" s="101">
        <f t="shared" si="1"/>
        <v>0</v>
      </c>
      <c r="I27" s="168"/>
      <c r="J27" s="66"/>
      <c r="K27" s="110">
        <f t="shared" si="8"/>
        <v>0</v>
      </c>
      <c r="L27" s="72">
        <f t="shared" si="3"/>
      </c>
      <c r="M27" s="73">
        <f t="shared" si="9"/>
      </c>
      <c r="N27" s="67" t="e">
        <f t="shared" si="7"/>
        <v>#VALUE!</v>
      </c>
    </row>
    <row r="28" spans="1:14" s="373" customFormat="1" ht="15.75" hidden="1">
      <c r="A28" s="68" t="s">
        <v>21</v>
      </c>
      <c r="B28" s="269"/>
      <c r="C28" s="327"/>
      <c r="D28" s="311">
        <f t="shared" si="0"/>
        <v>0</v>
      </c>
      <c r="E28" s="94"/>
      <c r="F28" s="73" t="e">
        <f t="shared" si="5"/>
        <v>#DIV/0!</v>
      </c>
      <c r="G28" s="73"/>
      <c r="H28" s="101">
        <f t="shared" si="1"/>
        <v>0</v>
      </c>
      <c r="I28" s="168"/>
      <c r="J28" s="66"/>
      <c r="K28" s="110">
        <f t="shared" si="8"/>
        <v>0</v>
      </c>
      <c r="L28" s="72">
        <f t="shared" si="3"/>
      </c>
      <c r="M28" s="73">
        <f t="shared" si="9"/>
      </c>
      <c r="N28" s="67" t="e">
        <f t="shared" si="7"/>
        <v>#VALUE!</v>
      </c>
    </row>
    <row r="29" spans="1:14" s="373" customFormat="1" ht="15.75" hidden="1">
      <c r="A29" s="68" t="s">
        <v>22</v>
      </c>
      <c r="B29" s="269"/>
      <c r="C29" s="327"/>
      <c r="D29" s="311">
        <f t="shared" si="0"/>
        <v>0</v>
      </c>
      <c r="E29" s="94"/>
      <c r="F29" s="73" t="e">
        <f t="shared" si="5"/>
        <v>#DIV/0!</v>
      </c>
      <c r="G29" s="73"/>
      <c r="H29" s="101">
        <f t="shared" si="1"/>
        <v>0</v>
      </c>
      <c r="I29" s="168"/>
      <c r="J29" s="66"/>
      <c r="K29" s="110">
        <f t="shared" si="8"/>
        <v>0</v>
      </c>
      <c r="L29" s="72">
        <f t="shared" si="3"/>
      </c>
      <c r="M29" s="73">
        <f t="shared" si="9"/>
      </c>
      <c r="N29" s="67" t="e">
        <f t="shared" si="7"/>
        <v>#VALUE!</v>
      </c>
    </row>
    <row r="30" spans="1:14" s="373" customFormat="1" ht="15.75" hidden="1">
      <c r="A30" s="68" t="s">
        <v>62</v>
      </c>
      <c r="B30" s="269"/>
      <c r="C30" s="327"/>
      <c r="D30" s="311">
        <f t="shared" si="0"/>
        <v>0</v>
      </c>
      <c r="E30" s="94"/>
      <c r="F30" s="73" t="e">
        <f t="shared" si="5"/>
        <v>#DIV/0!</v>
      </c>
      <c r="G30" s="73"/>
      <c r="H30" s="101">
        <f t="shared" si="1"/>
        <v>0</v>
      </c>
      <c r="I30" s="168"/>
      <c r="J30" s="73"/>
      <c r="K30" s="110">
        <f t="shared" si="8"/>
        <v>0</v>
      </c>
      <c r="L30" s="72">
        <f t="shared" si="3"/>
      </c>
      <c r="M30" s="73">
        <f t="shared" si="9"/>
      </c>
      <c r="N30" s="67" t="e">
        <f t="shared" si="7"/>
        <v>#VALUE!</v>
      </c>
    </row>
    <row r="31" spans="1:14" s="373" customFormat="1" ht="15.75" hidden="1">
      <c r="A31" s="68" t="s">
        <v>23</v>
      </c>
      <c r="B31" s="269">
        <v>0.265</v>
      </c>
      <c r="C31" s="327"/>
      <c r="D31" s="311">
        <f t="shared" si="0"/>
        <v>0.265</v>
      </c>
      <c r="E31" s="94"/>
      <c r="F31" s="73">
        <f t="shared" si="5"/>
        <v>0</v>
      </c>
      <c r="G31" s="73"/>
      <c r="H31" s="101">
        <f t="shared" si="1"/>
        <v>0</v>
      </c>
      <c r="I31" s="168"/>
      <c r="J31" s="73"/>
      <c r="K31" s="110">
        <f t="shared" si="8"/>
        <v>0</v>
      </c>
      <c r="L31" s="72">
        <f t="shared" si="3"/>
      </c>
      <c r="M31" s="73">
        <f t="shared" si="9"/>
      </c>
      <c r="N31" s="67" t="e">
        <f t="shared" si="7"/>
        <v>#VALUE!</v>
      </c>
    </row>
    <row r="32" spans="1:14" s="373" customFormat="1" ht="15">
      <c r="A32" s="68" t="s">
        <v>24</v>
      </c>
      <c r="B32" s="269">
        <v>28.708</v>
      </c>
      <c r="C32" s="327">
        <v>0.2</v>
      </c>
      <c r="D32" s="311">
        <f t="shared" si="0"/>
        <v>28.508</v>
      </c>
      <c r="E32" s="94">
        <v>27.6</v>
      </c>
      <c r="F32" s="73">
        <f t="shared" si="5"/>
        <v>96.8149291426968</v>
      </c>
      <c r="G32" s="73">
        <v>34.3</v>
      </c>
      <c r="H32" s="101">
        <f t="shared" si="1"/>
        <v>-6.699999999999996</v>
      </c>
      <c r="I32" s="168">
        <v>82</v>
      </c>
      <c r="J32" s="73">
        <v>63.4</v>
      </c>
      <c r="K32" s="111">
        <f t="shared" si="8"/>
        <v>18.6</v>
      </c>
      <c r="L32" s="72">
        <f t="shared" si="3"/>
        <v>29.71014492753623</v>
      </c>
      <c r="M32" s="73">
        <f t="shared" si="9"/>
        <v>18.48396501457726</v>
      </c>
      <c r="N32" s="101">
        <f t="shared" si="7"/>
        <v>11.226179912958969</v>
      </c>
    </row>
    <row r="33" spans="1:14" s="373" customFormat="1" ht="15" hidden="1">
      <c r="A33" s="68" t="s">
        <v>25</v>
      </c>
      <c r="B33" s="269">
        <v>1.272</v>
      </c>
      <c r="C33" s="327"/>
      <c r="D33" s="311">
        <f t="shared" si="0"/>
        <v>1.272</v>
      </c>
      <c r="E33" s="94"/>
      <c r="F33" s="73">
        <f t="shared" si="5"/>
        <v>0</v>
      </c>
      <c r="G33" s="73">
        <v>0.5</v>
      </c>
      <c r="H33" s="101">
        <f t="shared" si="1"/>
        <v>-0.5</v>
      </c>
      <c r="I33" s="168"/>
      <c r="J33" s="73">
        <v>0.8</v>
      </c>
      <c r="K33" s="111">
        <f t="shared" si="8"/>
        <v>-0.8</v>
      </c>
      <c r="L33" s="72">
        <f t="shared" si="3"/>
      </c>
      <c r="M33" s="73">
        <f t="shared" si="9"/>
        <v>16</v>
      </c>
      <c r="N33" s="101" t="e">
        <f t="shared" si="7"/>
        <v>#VALUE!</v>
      </c>
    </row>
    <row r="34" spans="1:14" s="373" customFormat="1" ht="15" hidden="1">
      <c r="A34" s="68" t="s">
        <v>26</v>
      </c>
      <c r="B34" s="269"/>
      <c r="C34" s="327"/>
      <c r="D34" s="311">
        <f t="shared" si="0"/>
        <v>0</v>
      </c>
      <c r="E34" s="94"/>
      <c r="F34" s="73" t="e">
        <f t="shared" si="5"/>
        <v>#DIV/0!</v>
      </c>
      <c r="G34" s="73"/>
      <c r="H34" s="101">
        <f t="shared" si="1"/>
        <v>0</v>
      </c>
      <c r="I34" s="168"/>
      <c r="J34" s="73"/>
      <c r="K34" s="111">
        <f t="shared" si="8"/>
        <v>0</v>
      </c>
      <c r="L34" s="72">
        <f t="shared" si="3"/>
      </c>
      <c r="M34" s="73">
        <f t="shared" si="9"/>
      </c>
      <c r="N34" s="101" t="e">
        <f t="shared" si="7"/>
        <v>#VALUE!</v>
      </c>
    </row>
    <row r="35" spans="1:14" s="373" customFormat="1" ht="15" hidden="1">
      <c r="A35" s="68" t="s">
        <v>27</v>
      </c>
      <c r="B35" s="269">
        <v>1.966</v>
      </c>
      <c r="C35" s="327"/>
      <c r="D35" s="311">
        <f t="shared" si="0"/>
        <v>1.966</v>
      </c>
      <c r="E35" s="94"/>
      <c r="F35" s="73">
        <f t="shared" si="5"/>
        <v>0</v>
      </c>
      <c r="G35" s="73"/>
      <c r="H35" s="101">
        <f t="shared" si="1"/>
        <v>0</v>
      </c>
      <c r="I35" s="168"/>
      <c r="J35" s="73"/>
      <c r="K35" s="111">
        <f t="shared" si="8"/>
        <v>0</v>
      </c>
      <c r="L35" s="72">
        <f t="shared" si="3"/>
      </c>
      <c r="M35" s="73">
        <f t="shared" si="9"/>
      </c>
      <c r="N35" s="101" t="e">
        <f t="shared" si="7"/>
        <v>#VALUE!</v>
      </c>
    </row>
    <row r="36" spans="1:14" s="373" customFormat="1" ht="15">
      <c r="A36" s="68" t="s">
        <v>28</v>
      </c>
      <c r="B36" s="269">
        <v>5.616</v>
      </c>
      <c r="C36" s="327">
        <v>0.7</v>
      </c>
      <c r="D36" s="311">
        <f t="shared" si="0"/>
        <v>4.9159999999999995</v>
      </c>
      <c r="E36" s="94">
        <v>3.3</v>
      </c>
      <c r="F36" s="73">
        <f t="shared" si="5"/>
        <v>67.12774613506916</v>
      </c>
      <c r="G36" s="73">
        <v>1.977</v>
      </c>
      <c r="H36" s="101">
        <f t="shared" si="1"/>
        <v>1.3229999999999997</v>
      </c>
      <c r="I36" s="168">
        <v>7.9</v>
      </c>
      <c r="J36" s="73">
        <v>3</v>
      </c>
      <c r="K36" s="111">
        <f t="shared" si="8"/>
        <v>4.9</v>
      </c>
      <c r="L36" s="72">
        <f t="shared" si="3"/>
        <v>23.93939393939394</v>
      </c>
      <c r="M36" s="73">
        <f t="shared" si="9"/>
        <v>15.174506828528072</v>
      </c>
      <c r="N36" s="101">
        <f t="shared" si="7"/>
        <v>8.76488711086587</v>
      </c>
    </row>
    <row r="37" spans="1:14" s="44" customFormat="1" ht="15.75">
      <c r="A37" s="64" t="s">
        <v>93</v>
      </c>
      <c r="B37" s="302">
        <v>33.17</v>
      </c>
      <c r="C37" s="261">
        <f>SUM(C38:C45)</f>
        <v>1.2</v>
      </c>
      <c r="D37" s="235">
        <f>SUM(D38:D45)</f>
        <v>31.968999999999998</v>
      </c>
      <c r="E37" s="173">
        <f>SUM(E38:E45)</f>
        <v>31.039</v>
      </c>
      <c r="F37" s="39">
        <f t="shared" si="5"/>
        <v>97.09093184022024</v>
      </c>
      <c r="G37" s="65">
        <v>13.864</v>
      </c>
      <c r="H37" s="67">
        <f t="shared" si="1"/>
        <v>17.175</v>
      </c>
      <c r="I37" s="166">
        <f>SUM(I38:I45)</f>
        <v>72.133</v>
      </c>
      <c r="J37" s="65">
        <v>32.760000000000005</v>
      </c>
      <c r="K37" s="110">
        <f t="shared" si="8"/>
        <v>39.37299999999999</v>
      </c>
      <c r="L37" s="42">
        <f t="shared" si="3"/>
        <v>23.239472921163692</v>
      </c>
      <c r="M37" s="39">
        <f t="shared" si="4"/>
        <v>23.629544143104443</v>
      </c>
      <c r="N37" s="67">
        <f>L37-M37</f>
        <v>-0.39007122194075095</v>
      </c>
    </row>
    <row r="38" spans="1:14" s="373" customFormat="1" ht="15">
      <c r="A38" s="68" t="s">
        <v>63</v>
      </c>
      <c r="B38" s="269">
        <v>5.139</v>
      </c>
      <c r="C38" s="327">
        <v>0.4</v>
      </c>
      <c r="D38" s="311">
        <f t="shared" si="0"/>
        <v>4.739</v>
      </c>
      <c r="E38" s="94">
        <f>B38-C38</f>
        <v>4.739</v>
      </c>
      <c r="F38" s="73">
        <f t="shared" si="5"/>
        <v>100</v>
      </c>
      <c r="G38" s="66">
        <v>3.664</v>
      </c>
      <c r="H38" s="95">
        <f t="shared" si="1"/>
        <v>1.0749999999999997</v>
      </c>
      <c r="I38" s="167">
        <v>8.54</v>
      </c>
      <c r="J38" s="66">
        <v>8.5</v>
      </c>
      <c r="K38" s="212">
        <f t="shared" si="2"/>
        <v>0.03999999999999915</v>
      </c>
      <c r="L38" s="72">
        <f t="shared" si="3"/>
        <v>18.020679468242243</v>
      </c>
      <c r="M38" s="73">
        <f t="shared" si="4"/>
        <v>23.198689956331876</v>
      </c>
      <c r="N38" s="95">
        <f aca="true" t="shared" si="10" ref="N38:N101">L38-M38</f>
        <v>-5.178010488089633</v>
      </c>
    </row>
    <row r="39" spans="1:14" s="373" customFormat="1" ht="15">
      <c r="A39" s="68" t="s">
        <v>67</v>
      </c>
      <c r="B39" s="269">
        <v>0.16</v>
      </c>
      <c r="C39" s="327"/>
      <c r="D39" s="311">
        <f t="shared" si="0"/>
        <v>0.16</v>
      </c>
      <c r="E39" s="94">
        <v>0.16</v>
      </c>
      <c r="F39" s="73">
        <f t="shared" si="5"/>
        <v>100</v>
      </c>
      <c r="G39" s="66">
        <v>0.1</v>
      </c>
      <c r="H39" s="95">
        <f t="shared" si="1"/>
        <v>0.06</v>
      </c>
      <c r="I39" s="167">
        <v>0.23</v>
      </c>
      <c r="J39" s="66">
        <v>0.06</v>
      </c>
      <c r="K39" s="212">
        <f t="shared" si="2"/>
        <v>0.17</v>
      </c>
      <c r="L39" s="72">
        <f t="shared" si="3"/>
        <v>14.375</v>
      </c>
      <c r="M39" s="73">
        <f t="shared" si="4"/>
        <v>6</v>
      </c>
      <c r="N39" s="95">
        <f t="shared" si="10"/>
        <v>8.375</v>
      </c>
    </row>
    <row r="40" spans="1:14" s="47" customFormat="1" ht="15">
      <c r="A40" s="96" t="s">
        <v>101</v>
      </c>
      <c r="B40" s="213">
        <v>5.96</v>
      </c>
      <c r="C40" s="328"/>
      <c r="D40" s="311">
        <f t="shared" si="0"/>
        <v>5.96</v>
      </c>
      <c r="E40" s="174">
        <v>5.96</v>
      </c>
      <c r="F40" s="73">
        <f t="shared" si="5"/>
        <v>100</v>
      </c>
      <c r="G40" s="97">
        <v>0.9</v>
      </c>
      <c r="H40" s="98">
        <f>E40-G40</f>
        <v>5.06</v>
      </c>
      <c r="I40" s="169">
        <v>13.763</v>
      </c>
      <c r="J40" s="97">
        <v>1.9</v>
      </c>
      <c r="K40" s="213">
        <f>I40-J40</f>
        <v>11.863</v>
      </c>
      <c r="L40" s="72">
        <f t="shared" si="3"/>
        <v>23.09228187919463</v>
      </c>
      <c r="M40" s="73">
        <f t="shared" si="4"/>
        <v>21.11111111111111</v>
      </c>
      <c r="N40" s="98">
        <f>L40-M40</f>
        <v>1.981170768083519</v>
      </c>
    </row>
    <row r="41" spans="1:14" s="373" customFormat="1" ht="15">
      <c r="A41" s="68" t="s">
        <v>30</v>
      </c>
      <c r="B41" s="269">
        <v>18.379</v>
      </c>
      <c r="C41" s="327">
        <v>0.6</v>
      </c>
      <c r="D41" s="311">
        <f t="shared" si="0"/>
        <v>17.779</v>
      </c>
      <c r="E41" s="94">
        <v>16.9</v>
      </c>
      <c r="F41" s="73">
        <f t="shared" si="5"/>
        <v>95.05596490241295</v>
      </c>
      <c r="G41" s="66">
        <v>6.7</v>
      </c>
      <c r="H41" s="95">
        <f>E41-G41</f>
        <v>10.2</v>
      </c>
      <c r="I41" s="167">
        <v>42.2</v>
      </c>
      <c r="J41" s="66">
        <v>14.8</v>
      </c>
      <c r="K41" s="213">
        <f>I41-J41</f>
        <v>27.400000000000002</v>
      </c>
      <c r="L41" s="72">
        <f t="shared" si="3"/>
        <v>24.970414201183434</v>
      </c>
      <c r="M41" s="73">
        <f t="shared" si="4"/>
        <v>22.08955223880597</v>
      </c>
      <c r="N41" s="95">
        <f t="shared" si="10"/>
        <v>2.8808619623774625</v>
      </c>
    </row>
    <row r="42" spans="1:14" s="373" customFormat="1" ht="15" hidden="1">
      <c r="A42" s="68" t="s">
        <v>31</v>
      </c>
      <c r="B42" s="269"/>
      <c r="C42" s="327"/>
      <c r="D42" s="311">
        <f t="shared" si="0"/>
        <v>0</v>
      </c>
      <c r="E42" s="94"/>
      <c r="F42" s="73" t="e">
        <f t="shared" si="5"/>
        <v>#DIV/0!</v>
      </c>
      <c r="G42" s="66"/>
      <c r="H42" s="101">
        <f t="shared" si="1"/>
        <v>0</v>
      </c>
      <c r="I42" s="168"/>
      <c r="J42" s="73"/>
      <c r="K42" s="111">
        <f>I42-J42</f>
        <v>0</v>
      </c>
      <c r="L42" s="72">
        <f t="shared" si="3"/>
      </c>
      <c r="M42" s="73">
        <f t="shared" si="4"/>
      </c>
      <c r="N42" s="101" t="e">
        <f t="shared" si="10"/>
        <v>#VALUE!</v>
      </c>
    </row>
    <row r="43" spans="1:14" s="373" customFormat="1" ht="15">
      <c r="A43" s="68" t="s">
        <v>32</v>
      </c>
      <c r="B43" s="269">
        <v>1.051</v>
      </c>
      <c r="C43" s="327"/>
      <c r="D43" s="311">
        <f t="shared" si="0"/>
        <v>1.051</v>
      </c>
      <c r="E43" s="94">
        <v>1</v>
      </c>
      <c r="F43" s="73">
        <f t="shared" si="5"/>
        <v>95.14747859181732</v>
      </c>
      <c r="G43" s="66"/>
      <c r="H43" s="101">
        <f t="shared" si="1"/>
        <v>1</v>
      </c>
      <c r="I43" s="168">
        <v>1.6</v>
      </c>
      <c r="J43" s="73"/>
      <c r="K43" s="111">
        <f t="shared" si="2"/>
        <v>1.6</v>
      </c>
      <c r="L43" s="72">
        <f t="shared" si="3"/>
        <v>16</v>
      </c>
      <c r="M43" s="73"/>
      <c r="N43" s="101">
        <f t="shared" si="10"/>
        <v>16</v>
      </c>
    </row>
    <row r="44" spans="1:14" s="373" customFormat="1" ht="15">
      <c r="A44" s="68" t="s">
        <v>33</v>
      </c>
      <c r="B44" s="269">
        <v>2.48</v>
      </c>
      <c r="C44" s="327">
        <v>0.2</v>
      </c>
      <c r="D44" s="311">
        <f t="shared" si="0"/>
        <v>2.28</v>
      </c>
      <c r="E44" s="94">
        <f>B44-C44</f>
        <v>2.28</v>
      </c>
      <c r="F44" s="73">
        <f t="shared" si="5"/>
        <v>100</v>
      </c>
      <c r="G44" s="66">
        <v>2.5</v>
      </c>
      <c r="H44" s="101">
        <f t="shared" si="1"/>
        <v>-0.2200000000000002</v>
      </c>
      <c r="I44" s="168">
        <v>5.8</v>
      </c>
      <c r="J44" s="73">
        <v>7.5</v>
      </c>
      <c r="K44" s="111">
        <f t="shared" si="2"/>
        <v>-1.7000000000000002</v>
      </c>
      <c r="L44" s="72">
        <f t="shared" si="3"/>
        <v>25.438596491228076</v>
      </c>
      <c r="M44" s="73">
        <f t="shared" si="4"/>
        <v>30</v>
      </c>
      <c r="N44" s="101">
        <f t="shared" si="10"/>
        <v>-4.5614035087719245</v>
      </c>
    </row>
    <row r="45" spans="1:14" s="373" customFormat="1" ht="15.75" hidden="1">
      <c r="A45" s="68" t="s">
        <v>102</v>
      </c>
      <c r="B45" s="269"/>
      <c r="C45" s="327"/>
      <c r="D45" s="311">
        <f t="shared" si="0"/>
        <v>0</v>
      </c>
      <c r="E45" s="94"/>
      <c r="F45" s="73" t="e">
        <f t="shared" si="5"/>
        <v>#DIV/0!</v>
      </c>
      <c r="G45" s="66"/>
      <c r="H45" s="95">
        <f t="shared" si="1"/>
        <v>0</v>
      </c>
      <c r="I45" s="167"/>
      <c r="J45" s="66"/>
      <c r="K45" s="212"/>
      <c r="L45" s="72">
        <f t="shared" si="3"/>
      </c>
      <c r="M45" s="73">
        <f t="shared" si="4"/>
      </c>
      <c r="N45" s="67" t="e">
        <f>L45-M45</f>
        <v>#VALUE!</v>
      </c>
    </row>
    <row r="46" spans="1:14" s="44" customFormat="1" ht="15.75">
      <c r="A46" s="64" t="s">
        <v>98</v>
      </c>
      <c r="B46" s="302">
        <v>76.493</v>
      </c>
      <c r="C46" s="329">
        <f>SUM(C47:C53)</f>
        <v>2.9</v>
      </c>
      <c r="D46" s="333">
        <f>SUM(D47:D53)</f>
        <v>73.56099999999999</v>
      </c>
      <c r="E46" s="175">
        <f>SUM(E47:E53)</f>
        <v>73.327</v>
      </c>
      <c r="F46" s="39">
        <f>E46/D46*100</f>
        <v>99.68189665719608</v>
      </c>
      <c r="G46" s="99">
        <v>43.32899999999999</v>
      </c>
      <c r="H46" s="67">
        <f t="shared" si="1"/>
        <v>29.998000000000005</v>
      </c>
      <c r="I46" s="170">
        <f>SUM(I47:I53)</f>
        <v>153.044</v>
      </c>
      <c r="J46" s="99">
        <v>74.14500000000001</v>
      </c>
      <c r="K46" s="110">
        <f>I46-J46</f>
        <v>78.899</v>
      </c>
      <c r="L46" s="42">
        <f t="shared" si="3"/>
        <v>20.871438896995652</v>
      </c>
      <c r="M46" s="39">
        <f t="shared" si="4"/>
        <v>17.112095824967117</v>
      </c>
      <c r="N46" s="100">
        <f t="shared" si="10"/>
        <v>3.7593430720285355</v>
      </c>
    </row>
    <row r="47" spans="1:14" s="373" customFormat="1" ht="15" hidden="1">
      <c r="A47" s="68" t="s">
        <v>64</v>
      </c>
      <c r="B47" s="269">
        <v>0.05</v>
      </c>
      <c r="C47" s="327"/>
      <c r="D47" s="311">
        <f t="shared" si="0"/>
        <v>0.05</v>
      </c>
      <c r="E47" s="94"/>
      <c r="F47" s="73">
        <f t="shared" si="5"/>
        <v>0</v>
      </c>
      <c r="G47" s="66"/>
      <c r="H47" s="95">
        <f t="shared" si="1"/>
        <v>0</v>
      </c>
      <c r="I47" s="167"/>
      <c r="J47" s="66"/>
      <c r="K47" s="212">
        <f t="shared" si="2"/>
        <v>0</v>
      </c>
      <c r="L47" s="72">
        <f t="shared" si="3"/>
      </c>
      <c r="M47" s="73">
        <f t="shared" si="4"/>
      </c>
      <c r="N47" s="101" t="e">
        <f t="shared" si="10"/>
        <v>#VALUE!</v>
      </c>
    </row>
    <row r="48" spans="1:14" s="373" customFormat="1" ht="15" hidden="1">
      <c r="A48" s="68" t="s">
        <v>65</v>
      </c>
      <c r="B48" s="269">
        <v>0.032</v>
      </c>
      <c r="C48" s="327"/>
      <c r="D48" s="311"/>
      <c r="E48" s="94"/>
      <c r="F48" s="73" t="e">
        <f t="shared" si="5"/>
        <v>#DIV/0!</v>
      </c>
      <c r="G48" s="66"/>
      <c r="H48" s="95">
        <f t="shared" si="1"/>
        <v>0</v>
      </c>
      <c r="I48" s="167"/>
      <c r="J48" s="66"/>
      <c r="K48" s="212">
        <f t="shared" si="2"/>
        <v>0</v>
      </c>
      <c r="L48" s="72">
        <f t="shared" si="3"/>
      </c>
      <c r="M48" s="73">
        <f t="shared" si="4"/>
      </c>
      <c r="N48" s="101" t="e">
        <f t="shared" si="10"/>
        <v>#VALUE!</v>
      </c>
    </row>
    <row r="49" spans="1:14" s="373" customFormat="1" ht="15">
      <c r="A49" s="68" t="s">
        <v>66</v>
      </c>
      <c r="B49" s="269">
        <v>0.57</v>
      </c>
      <c r="C49" s="327"/>
      <c r="D49" s="311">
        <f>B49-C49</f>
        <v>0.57</v>
      </c>
      <c r="E49" s="94">
        <v>0.5</v>
      </c>
      <c r="F49" s="73">
        <f t="shared" si="5"/>
        <v>87.71929824561404</v>
      </c>
      <c r="G49" s="66">
        <v>0.5</v>
      </c>
      <c r="H49" s="95">
        <f t="shared" si="1"/>
        <v>0</v>
      </c>
      <c r="I49" s="167">
        <v>0.86</v>
      </c>
      <c r="J49" s="66">
        <v>1</v>
      </c>
      <c r="K49" s="212">
        <f>I49-J49</f>
        <v>-0.14</v>
      </c>
      <c r="L49" s="72">
        <f t="shared" si="3"/>
        <v>17.2</v>
      </c>
      <c r="M49" s="73">
        <f t="shared" si="4"/>
        <v>20</v>
      </c>
      <c r="N49" s="101">
        <f t="shared" si="10"/>
        <v>-2.8000000000000007</v>
      </c>
    </row>
    <row r="50" spans="1:14" s="373" customFormat="1" ht="15" hidden="1">
      <c r="A50" s="68" t="s">
        <v>29</v>
      </c>
      <c r="B50" s="269"/>
      <c r="C50" s="327"/>
      <c r="D50" s="311"/>
      <c r="E50" s="94"/>
      <c r="F50" s="73" t="e">
        <f t="shared" si="5"/>
        <v>#DIV/0!</v>
      </c>
      <c r="G50" s="66"/>
      <c r="H50" s="95">
        <f t="shared" si="1"/>
        <v>0</v>
      </c>
      <c r="I50" s="167"/>
      <c r="J50" s="66"/>
      <c r="K50" s="212">
        <f>I50-J50</f>
        <v>0</v>
      </c>
      <c r="L50" s="72">
        <f t="shared" si="3"/>
      </c>
      <c r="M50" s="73">
        <f t="shared" si="4"/>
      </c>
      <c r="N50" s="101" t="e">
        <f t="shared" si="10"/>
        <v>#VALUE!</v>
      </c>
    </row>
    <row r="51" spans="1:14" s="373" customFormat="1" ht="15">
      <c r="A51" s="68" t="s">
        <v>68</v>
      </c>
      <c r="B51" s="269">
        <v>6.459</v>
      </c>
      <c r="C51" s="327"/>
      <c r="D51" s="311">
        <f aca="true" t="shared" si="11" ref="D51:D70">B51-C51</f>
        <v>6.459</v>
      </c>
      <c r="E51" s="94">
        <f>B51-C51</f>
        <v>6.459</v>
      </c>
      <c r="F51" s="73">
        <f t="shared" si="5"/>
        <v>100</v>
      </c>
      <c r="G51" s="66">
        <v>8.2</v>
      </c>
      <c r="H51" s="95">
        <f t="shared" si="1"/>
        <v>-1.7409999999999997</v>
      </c>
      <c r="I51" s="167">
        <v>8.4</v>
      </c>
      <c r="J51" s="66">
        <v>9.6</v>
      </c>
      <c r="K51" s="212">
        <f>I51-J51</f>
        <v>-1.1999999999999993</v>
      </c>
      <c r="L51" s="72">
        <f t="shared" si="3"/>
        <v>13.005109150023223</v>
      </c>
      <c r="M51" s="73">
        <f t="shared" si="4"/>
        <v>11.707317073170733</v>
      </c>
      <c r="N51" s="101">
        <f t="shared" si="10"/>
        <v>1.29779207685249</v>
      </c>
    </row>
    <row r="52" spans="1:14" s="373" customFormat="1" ht="15">
      <c r="A52" s="68" t="s">
        <v>69</v>
      </c>
      <c r="B52" s="269">
        <v>6.93</v>
      </c>
      <c r="C52" s="327">
        <v>2.9</v>
      </c>
      <c r="D52" s="311">
        <f t="shared" si="11"/>
        <v>4.029999999999999</v>
      </c>
      <c r="E52" s="94">
        <v>3.916</v>
      </c>
      <c r="F52" s="73">
        <f t="shared" si="5"/>
        <v>97.17121588089331</v>
      </c>
      <c r="G52" s="66">
        <v>6.729</v>
      </c>
      <c r="H52" s="95">
        <f t="shared" si="1"/>
        <v>-2.813</v>
      </c>
      <c r="I52" s="167">
        <v>5.784</v>
      </c>
      <c r="J52" s="66">
        <v>8.345</v>
      </c>
      <c r="K52" s="212">
        <f>I52-J52</f>
        <v>-2.561000000000001</v>
      </c>
      <c r="L52" s="72">
        <f t="shared" si="3"/>
        <v>14.77017364657814</v>
      </c>
      <c r="M52" s="73">
        <f t="shared" si="4"/>
        <v>12.401545549115768</v>
      </c>
      <c r="N52" s="101">
        <f t="shared" si="10"/>
        <v>2.3686280974623717</v>
      </c>
    </row>
    <row r="53" spans="1:14" s="373" customFormat="1" ht="15">
      <c r="A53" s="68" t="s">
        <v>95</v>
      </c>
      <c r="B53" s="269">
        <v>62.452</v>
      </c>
      <c r="C53" s="327"/>
      <c r="D53" s="311">
        <f t="shared" si="11"/>
        <v>62.452</v>
      </c>
      <c r="E53" s="94">
        <f>B53-C53</f>
        <v>62.452</v>
      </c>
      <c r="F53" s="73">
        <f t="shared" si="5"/>
        <v>100</v>
      </c>
      <c r="G53" s="66">
        <v>27.9</v>
      </c>
      <c r="H53" s="95">
        <f t="shared" si="1"/>
        <v>34.552</v>
      </c>
      <c r="I53" s="167">
        <v>138</v>
      </c>
      <c r="J53" s="66">
        <v>55.2</v>
      </c>
      <c r="K53" s="212">
        <f>I53-J53</f>
        <v>82.8</v>
      </c>
      <c r="L53" s="72">
        <f t="shared" si="3"/>
        <v>22.096970473323513</v>
      </c>
      <c r="M53" s="73">
        <f t="shared" si="4"/>
        <v>19.784946236559144</v>
      </c>
      <c r="N53" s="101">
        <f>L53-M53</f>
        <v>2.312024236764369</v>
      </c>
    </row>
    <row r="54" spans="1:14" s="44" customFormat="1" ht="15.75">
      <c r="A54" s="107" t="s">
        <v>34</v>
      </c>
      <c r="B54" s="302">
        <v>159.789</v>
      </c>
      <c r="C54" s="330">
        <f>SUM(C55:C68)</f>
        <v>13.753</v>
      </c>
      <c r="D54" s="334">
        <f>SUM(D55:D68)</f>
        <v>146.035</v>
      </c>
      <c r="E54" s="42">
        <f>SUM(E55:E68)</f>
        <v>130.073</v>
      </c>
      <c r="F54" s="39">
        <f t="shared" si="5"/>
        <v>89.06974355462732</v>
      </c>
      <c r="G54" s="39">
        <v>203.423</v>
      </c>
      <c r="H54" s="67">
        <f t="shared" si="1"/>
        <v>-73.35</v>
      </c>
      <c r="I54" s="171">
        <f>SUM(I55:I68)</f>
        <v>167.31600000000003</v>
      </c>
      <c r="J54" s="39">
        <v>151.761</v>
      </c>
      <c r="K54" s="112">
        <f>SUM(K55:K68)</f>
        <v>15.514999999999993</v>
      </c>
      <c r="L54" s="42">
        <f t="shared" si="3"/>
        <v>12.863238335396279</v>
      </c>
      <c r="M54" s="39">
        <f t="shared" si="4"/>
        <v>7.460365838671144</v>
      </c>
      <c r="N54" s="126">
        <f t="shared" si="10"/>
        <v>5.402872496725135</v>
      </c>
    </row>
    <row r="55" spans="1:14" s="373" customFormat="1" ht="15">
      <c r="A55" s="108" t="s">
        <v>70</v>
      </c>
      <c r="B55" s="269">
        <v>20.465</v>
      </c>
      <c r="C55" s="327">
        <v>0.35</v>
      </c>
      <c r="D55" s="311">
        <f t="shared" si="11"/>
        <v>20.115</v>
      </c>
      <c r="E55" s="72">
        <v>20.115</v>
      </c>
      <c r="F55" s="73">
        <f t="shared" si="5"/>
        <v>100</v>
      </c>
      <c r="G55" s="73">
        <v>23</v>
      </c>
      <c r="H55" s="101">
        <f t="shared" si="1"/>
        <v>-2.8850000000000016</v>
      </c>
      <c r="I55" s="168">
        <v>21.11</v>
      </c>
      <c r="J55" s="73">
        <v>15.1</v>
      </c>
      <c r="K55" s="113">
        <f t="shared" si="2"/>
        <v>6.01</v>
      </c>
      <c r="L55" s="72">
        <f t="shared" si="3"/>
        <v>10.494655729555058</v>
      </c>
      <c r="M55" s="73">
        <f t="shared" si="4"/>
        <v>6.565217391304348</v>
      </c>
      <c r="N55" s="129">
        <f t="shared" si="10"/>
        <v>3.9294383382507103</v>
      </c>
    </row>
    <row r="56" spans="1:14" s="373" customFormat="1" ht="15">
      <c r="A56" s="108" t="s">
        <v>71</v>
      </c>
      <c r="B56" s="269">
        <v>4.037</v>
      </c>
      <c r="C56" s="327"/>
      <c r="D56" s="311">
        <f t="shared" si="11"/>
        <v>4.037</v>
      </c>
      <c r="E56" s="72">
        <v>4.037</v>
      </c>
      <c r="F56" s="73">
        <f t="shared" si="5"/>
        <v>100</v>
      </c>
      <c r="G56" s="73">
        <v>4.643</v>
      </c>
      <c r="H56" s="101">
        <f t="shared" si="1"/>
        <v>-0.6059999999999999</v>
      </c>
      <c r="I56" s="168">
        <v>3.5</v>
      </c>
      <c r="J56" s="73">
        <v>1.701</v>
      </c>
      <c r="K56" s="113">
        <f t="shared" si="2"/>
        <v>1.799</v>
      </c>
      <c r="L56" s="72">
        <f t="shared" si="3"/>
        <v>8.669804310131287</v>
      </c>
      <c r="M56" s="73">
        <f t="shared" si="4"/>
        <v>3.6635795821667028</v>
      </c>
      <c r="N56" s="129">
        <f t="shared" si="10"/>
        <v>5.006224727964584</v>
      </c>
    </row>
    <row r="57" spans="1:14" s="373" customFormat="1" ht="15">
      <c r="A57" s="108" t="s">
        <v>72</v>
      </c>
      <c r="B57" s="269">
        <v>18.621</v>
      </c>
      <c r="C57" s="327">
        <v>4.545</v>
      </c>
      <c r="D57" s="311">
        <f t="shared" si="11"/>
        <v>14.075999999999999</v>
      </c>
      <c r="E57" s="72">
        <v>14.076</v>
      </c>
      <c r="F57" s="73">
        <f t="shared" si="5"/>
        <v>100.00000000000003</v>
      </c>
      <c r="G57" s="73">
        <v>16.5</v>
      </c>
      <c r="H57" s="101">
        <f t="shared" si="1"/>
        <v>-2.4239999999999995</v>
      </c>
      <c r="I57" s="168">
        <v>21.235</v>
      </c>
      <c r="J57" s="73">
        <v>19</v>
      </c>
      <c r="K57" s="113">
        <f t="shared" si="2"/>
        <v>2.2349999999999994</v>
      </c>
      <c r="L57" s="72">
        <f t="shared" si="3"/>
        <v>15.085961921000283</v>
      </c>
      <c r="M57" s="73">
        <f t="shared" si="4"/>
        <v>11.515151515151516</v>
      </c>
      <c r="N57" s="129">
        <f t="shared" si="10"/>
        <v>3.5708104058487677</v>
      </c>
    </row>
    <row r="58" spans="1:14" s="373" customFormat="1" ht="15">
      <c r="A58" s="108" t="s">
        <v>73</v>
      </c>
      <c r="B58" s="269">
        <v>59.161</v>
      </c>
      <c r="C58" s="327"/>
      <c r="D58" s="311">
        <f t="shared" si="11"/>
        <v>59.161</v>
      </c>
      <c r="E58" s="72">
        <v>59.161</v>
      </c>
      <c r="F58" s="73">
        <f t="shared" si="5"/>
        <v>100</v>
      </c>
      <c r="G58" s="73">
        <v>101.2</v>
      </c>
      <c r="H58" s="101">
        <f t="shared" si="1"/>
        <v>-42.039</v>
      </c>
      <c r="I58" s="168">
        <v>81.3</v>
      </c>
      <c r="J58" s="73">
        <v>66.8</v>
      </c>
      <c r="K58" s="113">
        <f t="shared" si="2"/>
        <v>14.5</v>
      </c>
      <c r="L58" s="72">
        <f t="shared" si="3"/>
        <v>13.742161221074694</v>
      </c>
      <c r="M58" s="73">
        <f t="shared" si="4"/>
        <v>6.600790513833992</v>
      </c>
      <c r="N58" s="129">
        <f t="shared" si="10"/>
        <v>7.141370707240702</v>
      </c>
    </row>
    <row r="59" spans="1:14" s="373" customFormat="1" ht="15" hidden="1">
      <c r="A59" s="108" t="s">
        <v>74</v>
      </c>
      <c r="B59" s="269">
        <v>3.576</v>
      </c>
      <c r="C59" s="327"/>
      <c r="D59" s="311">
        <f t="shared" si="11"/>
        <v>3.576</v>
      </c>
      <c r="E59" s="72"/>
      <c r="F59" s="73">
        <f t="shared" si="5"/>
        <v>0</v>
      </c>
      <c r="G59" s="73">
        <v>3.2</v>
      </c>
      <c r="H59" s="101">
        <f t="shared" si="1"/>
        <v>-3.2</v>
      </c>
      <c r="I59" s="168"/>
      <c r="J59" s="73">
        <v>3.2</v>
      </c>
      <c r="K59" s="113">
        <f t="shared" si="2"/>
        <v>-3.2</v>
      </c>
      <c r="L59" s="72">
        <f t="shared" si="3"/>
      </c>
      <c r="M59" s="73">
        <f t="shared" si="4"/>
        <v>10</v>
      </c>
      <c r="N59" s="129" t="e">
        <f t="shared" si="10"/>
        <v>#VALUE!</v>
      </c>
    </row>
    <row r="60" spans="1:14" s="373" customFormat="1" ht="15">
      <c r="A60" s="108" t="s">
        <v>35</v>
      </c>
      <c r="B60" s="269">
        <v>3.747</v>
      </c>
      <c r="C60" s="327"/>
      <c r="D60" s="311">
        <f t="shared" si="11"/>
        <v>3.747</v>
      </c>
      <c r="E60" s="72">
        <v>2.8</v>
      </c>
      <c r="F60" s="73">
        <f t="shared" si="5"/>
        <v>74.7264478249266</v>
      </c>
      <c r="G60" s="73">
        <v>1.7</v>
      </c>
      <c r="H60" s="101">
        <f t="shared" si="1"/>
        <v>1.0999999999999999</v>
      </c>
      <c r="I60" s="168">
        <v>4.1</v>
      </c>
      <c r="J60" s="73">
        <v>2.3</v>
      </c>
      <c r="K60" s="113">
        <f t="shared" si="2"/>
        <v>1.7999999999999998</v>
      </c>
      <c r="L60" s="72">
        <f t="shared" si="3"/>
        <v>14.642857142857142</v>
      </c>
      <c r="M60" s="73">
        <f t="shared" si="4"/>
        <v>13.52941176470588</v>
      </c>
      <c r="N60" s="129">
        <f t="shared" si="10"/>
        <v>1.1134453781512619</v>
      </c>
    </row>
    <row r="61" spans="1:14" s="373" customFormat="1" ht="15">
      <c r="A61" s="108" t="s">
        <v>94</v>
      </c>
      <c r="B61" s="269">
        <v>2.42</v>
      </c>
      <c r="C61" s="327"/>
      <c r="D61" s="311">
        <f t="shared" si="11"/>
        <v>2.42</v>
      </c>
      <c r="E61" s="72">
        <v>0.839</v>
      </c>
      <c r="F61" s="73">
        <f t="shared" si="5"/>
        <v>34.66942148760331</v>
      </c>
      <c r="G61" s="73">
        <v>1.7</v>
      </c>
      <c r="H61" s="101">
        <f>E61-G61</f>
        <v>-0.861</v>
      </c>
      <c r="I61" s="168">
        <v>1.163</v>
      </c>
      <c r="J61" s="73">
        <v>1.3</v>
      </c>
      <c r="K61" s="113">
        <f>I61-J61</f>
        <v>-0.137</v>
      </c>
      <c r="L61" s="72">
        <f t="shared" si="3"/>
        <v>13.861740166865317</v>
      </c>
      <c r="M61" s="73">
        <f t="shared" si="4"/>
        <v>7.647058823529412</v>
      </c>
      <c r="N61" s="129">
        <f>L61-M61</f>
        <v>6.214681343335905</v>
      </c>
    </row>
    <row r="62" spans="1:14" s="373" customFormat="1" ht="15">
      <c r="A62" s="108" t="s">
        <v>36</v>
      </c>
      <c r="B62" s="269">
        <v>17.439</v>
      </c>
      <c r="C62" s="327">
        <v>0.074</v>
      </c>
      <c r="D62" s="311">
        <f t="shared" si="11"/>
        <v>17.365</v>
      </c>
      <c r="E62" s="72">
        <v>12.2</v>
      </c>
      <c r="F62" s="73">
        <f t="shared" si="5"/>
        <v>70.25626259717824</v>
      </c>
      <c r="G62" s="73">
        <v>14.7</v>
      </c>
      <c r="H62" s="101">
        <f t="shared" si="1"/>
        <v>-2.5</v>
      </c>
      <c r="I62" s="168">
        <v>13</v>
      </c>
      <c r="J62" s="73">
        <v>14</v>
      </c>
      <c r="K62" s="113">
        <f t="shared" si="2"/>
        <v>-1</v>
      </c>
      <c r="L62" s="72">
        <f t="shared" si="3"/>
        <v>10.655737704918034</v>
      </c>
      <c r="M62" s="73">
        <f t="shared" si="4"/>
        <v>9.523809523809524</v>
      </c>
      <c r="N62" s="129">
        <f t="shared" si="10"/>
        <v>1.1319281811085098</v>
      </c>
    </row>
    <row r="63" spans="1:14" s="373" customFormat="1" ht="15">
      <c r="A63" s="108" t="s">
        <v>75</v>
      </c>
      <c r="B63" s="269">
        <v>13.953</v>
      </c>
      <c r="C63" s="327">
        <v>2.284</v>
      </c>
      <c r="D63" s="311">
        <f t="shared" si="11"/>
        <v>11.669</v>
      </c>
      <c r="E63" s="72">
        <v>10.7</v>
      </c>
      <c r="F63" s="73">
        <f t="shared" si="5"/>
        <v>91.69594652498071</v>
      </c>
      <c r="G63" s="73">
        <v>20.2</v>
      </c>
      <c r="H63" s="101">
        <f t="shared" si="1"/>
        <v>-9.5</v>
      </c>
      <c r="I63" s="168">
        <v>12.2</v>
      </c>
      <c r="J63" s="73">
        <v>15.2</v>
      </c>
      <c r="K63" s="113">
        <f t="shared" si="2"/>
        <v>-3</v>
      </c>
      <c r="L63" s="72">
        <f t="shared" si="3"/>
        <v>11.401869158878505</v>
      </c>
      <c r="M63" s="73">
        <f t="shared" si="4"/>
        <v>7.524752475247524</v>
      </c>
      <c r="N63" s="129">
        <f t="shared" si="10"/>
        <v>3.8771166836309803</v>
      </c>
    </row>
    <row r="64" spans="1:14" s="373" customFormat="1" ht="15">
      <c r="A64" s="108" t="s">
        <v>37</v>
      </c>
      <c r="B64" s="269">
        <v>0.292</v>
      </c>
      <c r="C64" s="327"/>
      <c r="D64" s="311">
        <f t="shared" si="11"/>
        <v>0.292</v>
      </c>
      <c r="E64" s="72">
        <v>0.292</v>
      </c>
      <c r="F64" s="73">
        <f t="shared" si="5"/>
        <v>100</v>
      </c>
      <c r="G64" s="73">
        <v>0.1</v>
      </c>
      <c r="H64" s="101">
        <f t="shared" si="1"/>
        <v>0.19199999999999998</v>
      </c>
      <c r="I64" s="168">
        <v>0.3</v>
      </c>
      <c r="J64" s="73">
        <v>0.1</v>
      </c>
      <c r="K64" s="113">
        <f t="shared" si="2"/>
        <v>0.19999999999999998</v>
      </c>
      <c r="L64" s="72">
        <f t="shared" si="3"/>
        <v>10.273972602739727</v>
      </c>
      <c r="M64" s="73">
        <f t="shared" si="4"/>
        <v>10</v>
      </c>
      <c r="N64" s="129">
        <f t="shared" si="10"/>
        <v>0.2739726027397271</v>
      </c>
    </row>
    <row r="65" spans="1:14" s="373" customFormat="1" ht="15">
      <c r="A65" s="108" t="s">
        <v>38</v>
      </c>
      <c r="B65" s="269">
        <v>9.097</v>
      </c>
      <c r="C65" s="327">
        <v>6.5</v>
      </c>
      <c r="D65" s="311">
        <f t="shared" si="11"/>
        <v>2.5969999999999995</v>
      </c>
      <c r="E65" s="72">
        <f>B65-C65</f>
        <v>2.5969999999999995</v>
      </c>
      <c r="F65" s="73">
        <f t="shared" si="5"/>
        <v>100</v>
      </c>
      <c r="G65" s="73">
        <v>6.3</v>
      </c>
      <c r="H65" s="101">
        <f t="shared" si="1"/>
        <v>-3.7030000000000003</v>
      </c>
      <c r="I65" s="168">
        <v>4.5</v>
      </c>
      <c r="J65" s="73">
        <v>5.9</v>
      </c>
      <c r="K65" s="113">
        <f t="shared" si="2"/>
        <v>-1.4000000000000004</v>
      </c>
      <c r="L65" s="72">
        <f t="shared" si="3"/>
        <v>17.327685791297654</v>
      </c>
      <c r="M65" s="73">
        <f t="shared" si="4"/>
        <v>9.365079365079366</v>
      </c>
      <c r="N65" s="129">
        <f t="shared" si="10"/>
        <v>7.962606426218288</v>
      </c>
    </row>
    <row r="66" spans="1:14" s="373" customFormat="1" ht="15" hidden="1">
      <c r="A66" s="68" t="s">
        <v>39</v>
      </c>
      <c r="B66" s="269">
        <v>0.963</v>
      </c>
      <c r="C66" s="327"/>
      <c r="D66" s="311">
        <f t="shared" si="11"/>
        <v>0.963</v>
      </c>
      <c r="E66" s="72"/>
      <c r="F66" s="73">
        <f t="shared" si="5"/>
        <v>0</v>
      </c>
      <c r="G66" s="73">
        <v>2.9</v>
      </c>
      <c r="H66" s="101">
        <f t="shared" si="1"/>
        <v>-2.9</v>
      </c>
      <c r="I66" s="168"/>
      <c r="J66" s="73">
        <v>2.3</v>
      </c>
      <c r="K66" s="113">
        <f t="shared" si="2"/>
        <v>-2.3</v>
      </c>
      <c r="L66" s="72">
        <f t="shared" si="3"/>
      </c>
      <c r="M66" s="73">
        <f t="shared" si="4"/>
        <v>7.93103448275862</v>
      </c>
      <c r="N66" s="129" t="e">
        <f t="shared" si="10"/>
        <v>#VALUE!</v>
      </c>
    </row>
    <row r="67" spans="1:14" s="373" customFormat="1" ht="15">
      <c r="A67" s="68" t="s">
        <v>40</v>
      </c>
      <c r="B67" s="269">
        <v>0.23</v>
      </c>
      <c r="C67" s="327"/>
      <c r="D67" s="311">
        <f t="shared" si="11"/>
        <v>0.23</v>
      </c>
      <c r="E67" s="94">
        <v>0.23</v>
      </c>
      <c r="F67" s="73">
        <f t="shared" si="5"/>
        <v>100</v>
      </c>
      <c r="G67" s="73"/>
      <c r="H67" s="101">
        <f t="shared" si="1"/>
        <v>0.23</v>
      </c>
      <c r="I67" s="168">
        <v>0.28</v>
      </c>
      <c r="J67" s="73"/>
      <c r="K67" s="113">
        <f t="shared" si="2"/>
        <v>0.28</v>
      </c>
      <c r="L67" s="72">
        <f t="shared" si="3"/>
        <v>12.173913043478262</v>
      </c>
      <c r="M67" s="73"/>
      <c r="N67" s="129">
        <f t="shared" si="10"/>
        <v>12.173913043478262</v>
      </c>
    </row>
    <row r="68" spans="1:14" s="373" customFormat="1" ht="15">
      <c r="A68" s="108" t="s">
        <v>41</v>
      </c>
      <c r="B68" s="269">
        <v>5.787</v>
      </c>
      <c r="C68" s="331"/>
      <c r="D68" s="311">
        <f t="shared" si="11"/>
        <v>5.787</v>
      </c>
      <c r="E68" s="72">
        <v>3.026</v>
      </c>
      <c r="F68" s="73">
        <f t="shared" si="5"/>
        <v>52.289614653533775</v>
      </c>
      <c r="G68" s="73">
        <v>7.3</v>
      </c>
      <c r="H68" s="101">
        <f t="shared" si="1"/>
        <v>-4.274</v>
      </c>
      <c r="I68" s="168">
        <v>4.628</v>
      </c>
      <c r="J68" s="73">
        <v>4.9</v>
      </c>
      <c r="K68" s="113">
        <f t="shared" si="2"/>
        <v>-0.27200000000000024</v>
      </c>
      <c r="L68" s="72">
        <f t="shared" si="3"/>
        <v>15.294117647058824</v>
      </c>
      <c r="M68" s="73">
        <f t="shared" si="4"/>
        <v>6.712328767123288</v>
      </c>
      <c r="N68" s="129">
        <f t="shared" si="10"/>
        <v>8.581788879935537</v>
      </c>
    </row>
    <row r="69" spans="1:14" s="44" customFormat="1" ht="15.75">
      <c r="A69" s="107" t="s">
        <v>76</v>
      </c>
      <c r="B69" s="302">
        <v>96.011</v>
      </c>
      <c r="C69" s="330">
        <f>SUM(C70:C75)-C73-C74</f>
        <v>1.131</v>
      </c>
      <c r="D69" s="334">
        <f>SUM(D70:D75)-D73-D74</f>
        <v>94.88</v>
      </c>
      <c r="E69" s="42">
        <f>SUM(E70:E75)-E73-E74</f>
        <v>91.35</v>
      </c>
      <c r="F69" s="39">
        <f t="shared" si="5"/>
        <v>96.27951096121417</v>
      </c>
      <c r="G69" s="39">
        <v>96.4</v>
      </c>
      <c r="H69" s="67">
        <f t="shared" si="1"/>
        <v>-5.050000000000011</v>
      </c>
      <c r="I69" s="171">
        <f>SUM(I70:I75)-I73-I74</f>
        <v>153.72899999999998</v>
      </c>
      <c r="J69" s="39">
        <v>115.10000000000001</v>
      </c>
      <c r="K69" s="112">
        <f t="shared" si="2"/>
        <v>38.62899999999998</v>
      </c>
      <c r="L69" s="42">
        <f t="shared" si="3"/>
        <v>16.82857142857143</v>
      </c>
      <c r="M69" s="39">
        <f t="shared" si="4"/>
        <v>11.939834024896266</v>
      </c>
      <c r="N69" s="126">
        <f t="shared" si="10"/>
        <v>4.888737403675163</v>
      </c>
    </row>
    <row r="70" spans="1:14" s="373" customFormat="1" ht="15">
      <c r="A70" s="108" t="s">
        <v>77</v>
      </c>
      <c r="B70" s="269">
        <v>21.734</v>
      </c>
      <c r="C70" s="331">
        <v>1.131</v>
      </c>
      <c r="D70" s="311">
        <f t="shared" si="11"/>
        <v>20.603</v>
      </c>
      <c r="E70" s="72">
        <v>20.6</v>
      </c>
      <c r="F70" s="73">
        <f t="shared" si="5"/>
        <v>99.98543901373587</v>
      </c>
      <c r="G70" s="73">
        <v>12</v>
      </c>
      <c r="H70" s="101">
        <f t="shared" si="1"/>
        <v>8.600000000000001</v>
      </c>
      <c r="I70" s="168">
        <v>35.05</v>
      </c>
      <c r="J70" s="73">
        <v>15.8</v>
      </c>
      <c r="K70" s="113">
        <f t="shared" si="2"/>
        <v>19.249999999999996</v>
      </c>
      <c r="L70" s="72">
        <f t="shared" si="3"/>
        <v>17.014563106796114</v>
      </c>
      <c r="M70" s="73">
        <f t="shared" si="4"/>
        <v>13.166666666666666</v>
      </c>
      <c r="N70" s="129">
        <f t="shared" si="10"/>
        <v>3.847896440129448</v>
      </c>
    </row>
    <row r="71" spans="1:14" s="373" customFormat="1" ht="15">
      <c r="A71" s="108" t="s">
        <v>42</v>
      </c>
      <c r="B71" s="269">
        <v>20.591</v>
      </c>
      <c r="C71" s="331"/>
      <c r="D71" s="311">
        <f aca="true" t="shared" si="12" ref="D71:D102">B71-C71</f>
        <v>20.591</v>
      </c>
      <c r="E71" s="72">
        <v>17.143</v>
      </c>
      <c r="F71" s="73">
        <f aca="true" t="shared" si="13" ref="F71:F102">E71/D71*100</f>
        <v>83.25482006701958</v>
      </c>
      <c r="G71" s="73">
        <v>21.3</v>
      </c>
      <c r="H71" s="101">
        <f t="shared" si="1"/>
        <v>-4.157</v>
      </c>
      <c r="I71" s="168">
        <v>30.279</v>
      </c>
      <c r="J71" s="73">
        <v>24.8</v>
      </c>
      <c r="K71" s="113">
        <f aca="true" t="shared" si="14" ref="K71:K103">I71-J71</f>
        <v>5.478999999999999</v>
      </c>
      <c r="L71" s="72">
        <f aca="true" t="shared" si="15" ref="L71:L102">IF(E71&gt;0,I71/E71*10,"")</f>
        <v>17.662602811643236</v>
      </c>
      <c r="M71" s="73">
        <f aca="true" t="shared" si="16" ref="M71:M102">IF(G71&gt;0,J71/G71*10,"")</f>
        <v>11.64319248826291</v>
      </c>
      <c r="N71" s="129">
        <f t="shared" si="10"/>
        <v>6.019410323380326</v>
      </c>
    </row>
    <row r="72" spans="1:14" s="373" customFormat="1" ht="15">
      <c r="A72" s="108" t="s">
        <v>43</v>
      </c>
      <c r="B72" s="269">
        <v>41.479</v>
      </c>
      <c r="C72" s="331"/>
      <c r="D72" s="311">
        <f t="shared" si="12"/>
        <v>41.479</v>
      </c>
      <c r="E72" s="72">
        <v>41.4</v>
      </c>
      <c r="F72" s="73">
        <f t="shared" si="13"/>
        <v>99.80954217796956</v>
      </c>
      <c r="G72" s="73">
        <v>50.2</v>
      </c>
      <c r="H72" s="101">
        <f aca="true" t="shared" si="17" ref="H72:H103">E72-G72</f>
        <v>-8.800000000000004</v>
      </c>
      <c r="I72" s="168">
        <v>71.6</v>
      </c>
      <c r="J72" s="73">
        <v>63.6</v>
      </c>
      <c r="K72" s="113">
        <f t="shared" si="14"/>
        <v>7.999999999999993</v>
      </c>
      <c r="L72" s="72">
        <f t="shared" si="15"/>
        <v>17.294685990338163</v>
      </c>
      <c r="M72" s="73">
        <f t="shared" si="16"/>
        <v>12.669322709163346</v>
      </c>
      <c r="N72" s="129">
        <f t="shared" si="10"/>
        <v>4.625363281174817</v>
      </c>
    </row>
    <row r="73" spans="1:14" s="373" customFormat="1" ht="15" hidden="1">
      <c r="A73" s="108" t="s">
        <v>78</v>
      </c>
      <c r="B73" s="269"/>
      <c r="C73" s="331"/>
      <c r="D73" s="311">
        <f t="shared" si="12"/>
        <v>0</v>
      </c>
      <c r="E73" s="72"/>
      <c r="F73" s="73" t="e">
        <f t="shared" si="13"/>
        <v>#DIV/0!</v>
      </c>
      <c r="G73" s="73"/>
      <c r="H73" s="101">
        <f t="shared" si="17"/>
        <v>0</v>
      </c>
      <c r="I73" s="168"/>
      <c r="J73" s="73"/>
      <c r="K73" s="113">
        <f t="shared" si="14"/>
        <v>0</v>
      </c>
      <c r="L73" s="72">
        <f t="shared" si="15"/>
      </c>
      <c r="M73" s="73">
        <f t="shared" si="16"/>
      </c>
      <c r="N73" s="129" t="e">
        <f t="shared" si="10"/>
        <v>#VALUE!</v>
      </c>
    </row>
    <row r="74" spans="1:14" s="373" customFormat="1" ht="15" hidden="1">
      <c r="A74" s="108" t="s">
        <v>79</v>
      </c>
      <c r="B74" s="269"/>
      <c r="C74" s="331"/>
      <c r="D74" s="311">
        <f t="shared" si="12"/>
        <v>0</v>
      </c>
      <c r="E74" s="72"/>
      <c r="F74" s="73" t="e">
        <f t="shared" si="13"/>
        <v>#DIV/0!</v>
      </c>
      <c r="G74" s="73"/>
      <c r="H74" s="101">
        <f t="shared" si="17"/>
        <v>0</v>
      </c>
      <c r="I74" s="168"/>
      <c r="J74" s="73"/>
      <c r="K74" s="113">
        <f t="shared" si="14"/>
        <v>0</v>
      </c>
      <c r="L74" s="72">
        <f t="shared" si="15"/>
      </c>
      <c r="M74" s="73">
        <f t="shared" si="16"/>
      </c>
      <c r="N74" s="129" t="e">
        <f t="shared" si="10"/>
        <v>#VALUE!</v>
      </c>
    </row>
    <row r="75" spans="1:14" s="373" customFormat="1" ht="15">
      <c r="A75" s="108" t="s">
        <v>44</v>
      </c>
      <c r="B75" s="269">
        <v>12.207</v>
      </c>
      <c r="C75" s="331"/>
      <c r="D75" s="311">
        <f t="shared" si="12"/>
        <v>12.207</v>
      </c>
      <c r="E75" s="72">
        <v>12.207</v>
      </c>
      <c r="F75" s="73">
        <f t="shared" si="13"/>
        <v>100</v>
      </c>
      <c r="G75" s="73">
        <v>12.9</v>
      </c>
      <c r="H75" s="101">
        <f t="shared" si="17"/>
        <v>-0.6929999999999996</v>
      </c>
      <c r="I75" s="168">
        <v>16.8</v>
      </c>
      <c r="J75" s="73">
        <v>10.9</v>
      </c>
      <c r="K75" s="113">
        <f t="shared" si="14"/>
        <v>5.9</v>
      </c>
      <c r="L75" s="72">
        <f t="shared" si="15"/>
        <v>13.762595232243795</v>
      </c>
      <c r="M75" s="73">
        <f t="shared" si="16"/>
        <v>8.449612403100776</v>
      </c>
      <c r="N75" s="129">
        <f t="shared" si="10"/>
        <v>5.312982829143019</v>
      </c>
    </row>
    <row r="76" spans="1:14" s="44" customFormat="1" ht="15.75">
      <c r="A76" s="107" t="s">
        <v>45</v>
      </c>
      <c r="B76" s="302">
        <v>344.2</v>
      </c>
      <c r="C76" s="330">
        <f>SUM(C77:C92)-C83-C84-C92</f>
        <v>11.049999999999999</v>
      </c>
      <c r="D76" s="334">
        <f>SUM(D77:D92)-D83-D84-D92</f>
        <v>333.151</v>
      </c>
      <c r="E76" s="42">
        <f>SUM(E77:E92)-E83-E84-E92</f>
        <v>303.39</v>
      </c>
      <c r="F76" s="39">
        <f t="shared" si="13"/>
        <v>91.06681354701021</v>
      </c>
      <c r="G76" s="39">
        <v>261.583</v>
      </c>
      <c r="H76" s="67">
        <f t="shared" si="17"/>
        <v>41.80699999999996</v>
      </c>
      <c r="I76" s="171">
        <f>SUM(I77:I92)-I83-I84-I92</f>
        <v>458.91999999999996</v>
      </c>
      <c r="J76" s="39">
        <v>306.8</v>
      </c>
      <c r="K76" s="112">
        <f t="shared" si="14"/>
        <v>152.11999999999995</v>
      </c>
      <c r="L76" s="42">
        <f t="shared" si="15"/>
        <v>15.126404957315668</v>
      </c>
      <c r="M76" s="39">
        <f t="shared" si="16"/>
        <v>11.72859092525126</v>
      </c>
      <c r="N76" s="126">
        <f t="shared" si="10"/>
        <v>3.3978140320644084</v>
      </c>
    </row>
    <row r="77" spans="1:14" s="373" customFormat="1" ht="15" hidden="1">
      <c r="A77" s="108" t="s">
        <v>80</v>
      </c>
      <c r="B77" s="269"/>
      <c r="C77" s="331"/>
      <c r="D77" s="311">
        <f t="shared" si="12"/>
        <v>0</v>
      </c>
      <c r="E77" s="72"/>
      <c r="F77" s="73" t="e">
        <f t="shared" si="13"/>
        <v>#DIV/0!</v>
      </c>
      <c r="G77" s="73"/>
      <c r="H77" s="101">
        <f t="shared" si="17"/>
        <v>0</v>
      </c>
      <c r="I77" s="168"/>
      <c r="J77" s="73"/>
      <c r="K77" s="113">
        <f t="shared" si="14"/>
        <v>0</v>
      </c>
      <c r="L77" s="72">
        <f t="shared" si="15"/>
      </c>
      <c r="M77" s="73">
        <f t="shared" si="16"/>
      </c>
      <c r="N77" s="129" t="e">
        <f t="shared" si="10"/>
        <v>#VALUE!</v>
      </c>
    </row>
    <row r="78" spans="1:14" s="373" customFormat="1" ht="15" hidden="1">
      <c r="A78" s="108" t="s">
        <v>81</v>
      </c>
      <c r="B78" s="269"/>
      <c r="C78" s="331"/>
      <c r="D78" s="311">
        <f t="shared" si="12"/>
        <v>0</v>
      </c>
      <c r="E78" s="72"/>
      <c r="F78" s="73" t="e">
        <f t="shared" si="13"/>
        <v>#DIV/0!</v>
      </c>
      <c r="G78" s="73"/>
      <c r="H78" s="101">
        <f t="shared" si="17"/>
        <v>0</v>
      </c>
      <c r="I78" s="168"/>
      <c r="J78" s="73"/>
      <c r="K78" s="113">
        <f t="shared" si="14"/>
        <v>0</v>
      </c>
      <c r="L78" s="72">
        <f t="shared" si="15"/>
      </c>
      <c r="M78" s="73">
        <f t="shared" si="16"/>
      </c>
      <c r="N78" s="129" t="e">
        <f t="shared" si="10"/>
        <v>#VALUE!</v>
      </c>
    </row>
    <row r="79" spans="1:14" s="373" customFormat="1" ht="15" hidden="1">
      <c r="A79" s="108" t="s">
        <v>82</v>
      </c>
      <c r="B79" s="269"/>
      <c r="C79" s="331"/>
      <c r="D79" s="311">
        <f t="shared" si="12"/>
        <v>0</v>
      </c>
      <c r="E79" s="72"/>
      <c r="F79" s="73" t="e">
        <f t="shared" si="13"/>
        <v>#DIV/0!</v>
      </c>
      <c r="G79" s="73"/>
      <c r="H79" s="101">
        <f t="shared" si="17"/>
        <v>0</v>
      </c>
      <c r="I79" s="168"/>
      <c r="J79" s="73"/>
      <c r="K79" s="113">
        <f t="shared" si="14"/>
        <v>0</v>
      </c>
      <c r="L79" s="72">
        <f t="shared" si="15"/>
      </c>
      <c r="M79" s="73">
        <f t="shared" si="16"/>
      </c>
      <c r="N79" s="129" t="e">
        <f t="shared" si="10"/>
        <v>#VALUE!</v>
      </c>
    </row>
    <row r="80" spans="1:14" s="373" customFormat="1" ht="15" hidden="1">
      <c r="A80" s="108" t="s">
        <v>83</v>
      </c>
      <c r="B80" s="269">
        <v>2.936</v>
      </c>
      <c r="C80" s="331">
        <v>0.2</v>
      </c>
      <c r="D80" s="311">
        <f t="shared" si="12"/>
        <v>2.7359999999999998</v>
      </c>
      <c r="E80" s="72"/>
      <c r="F80" s="73">
        <f t="shared" si="13"/>
        <v>0</v>
      </c>
      <c r="G80" s="73">
        <v>1.3</v>
      </c>
      <c r="H80" s="101">
        <f t="shared" si="17"/>
        <v>-1.3</v>
      </c>
      <c r="I80" s="168"/>
      <c r="J80" s="73">
        <v>1.2</v>
      </c>
      <c r="K80" s="113">
        <f t="shared" si="14"/>
        <v>-1.2</v>
      </c>
      <c r="L80" s="72">
        <f t="shared" si="15"/>
      </c>
      <c r="M80" s="73">
        <f t="shared" si="16"/>
        <v>9.23076923076923</v>
      </c>
      <c r="N80" s="129" t="e">
        <f t="shared" si="10"/>
        <v>#VALUE!</v>
      </c>
    </row>
    <row r="81" spans="1:14" s="373" customFormat="1" ht="15">
      <c r="A81" s="108" t="s">
        <v>46</v>
      </c>
      <c r="B81" s="269">
        <v>50.592</v>
      </c>
      <c r="C81" s="331">
        <v>0.5</v>
      </c>
      <c r="D81" s="311">
        <f t="shared" si="12"/>
        <v>50.092</v>
      </c>
      <c r="E81" s="72">
        <v>46.1</v>
      </c>
      <c r="F81" s="73">
        <f t="shared" si="13"/>
        <v>92.03066357901461</v>
      </c>
      <c r="G81" s="73">
        <v>50.7</v>
      </c>
      <c r="H81" s="101">
        <f t="shared" si="17"/>
        <v>-4.600000000000001</v>
      </c>
      <c r="I81" s="168">
        <v>65.1</v>
      </c>
      <c r="J81" s="73">
        <v>55.9</v>
      </c>
      <c r="K81" s="113">
        <f t="shared" si="14"/>
        <v>9.199999999999996</v>
      </c>
      <c r="L81" s="72">
        <f t="shared" si="15"/>
        <v>14.121475054229933</v>
      </c>
      <c r="M81" s="73">
        <f t="shared" si="16"/>
        <v>11.025641025641024</v>
      </c>
      <c r="N81" s="129">
        <f t="shared" si="10"/>
        <v>3.095834028588909</v>
      </c>
    </row>
    <row r="82" spans="1:14" s="373" customFormat="1" ht="15">
      <c r="A82" s="108" t="s">
        <v>47</v>
      </c>
      <c r="B82" s="269">
        <v>56.788</v>
      </c>
      <c r="C82" s="331"/>
      <c r="D82" s="311">
        <f t="shared" si="12"/>
        <v>56.788</v>
      </c>
      <c r="E82" s="72">
        <v>40.69</v>
      </c>
      <c r="F82" s="73">
        <f t="shared" si="13"/>
        <v>71.65246178770163</v>
      </c>
      <c r="G82" s="73">
        <v>33.5</v>
      </c>
      <c r="H82" s="101">
        <f t="shared" si="17"/>
        <v>7.189999999999998</v>
      </c>
      <c r="I82" s="168">
        <v>62.64</v>
      </c>
      <c r="J82" s="73">
        <v>39.8</v>
      </c>
      <c r="K82" s="113">
        <f t="shared" si="14"/>
        <v>22.840000000000003</v>
      </c>
      <c r="L82" s="72">
        <f t="shared" si="15"/>
        <v>15.394445809781274</v>
      </c>
      <c r="M82" s="73">
        <f t="shared" si="16"/>
        <v>11.880597014925371</v>
      </c>
      <c r="N82" s="129">
        <f t="shared" si="10"/>
        <v>3.513848794855903</v>
      </c>
    </row>
    <row r="83" spans="1:14" s="373" customFormat="1" ht="15" hidden="1">
      <c r="A83" s="108" t="s">
        <v>84</v>
      </c>
      <c r="B83" s="269"/>
      <c r="C83" s="331"/>
      <c r="D83" s="311">
        <f t="shared" si="12"/>
        <v>0</v>
      </c>
      <c r="E83" s="72"/>
      <c r="F83" s="73" t="e">
        <f t="shared" si="13"/>
        <v>#DIV/0!</v>
      </c>
      <c r="G83" s="73"/>
      <c r="H83" s="101">
        <f t="shared" si="17"/>
        <v>0</v>
      </c>
      <c r="I83" s="168"/>
      <c r="J83" s="73"/>
      <c r="K83" s="113">
        <f t="shared" si="14"/>
        <v>0</v>
      </c>
      <c r="L83" s="72">
        <f t="shared" si="15"/>
      </c>
      <c r="M83" s="73">
        <f t="shared" si="16"/>
      </c>
      <c r="N83" s="129" t="e">
        <f t="shared" si="10"/>
        <v>#VALUE!</v>
      </c>
    </row>
    <row r="84" spans="1:14" s="373" customFormat="1" ht="15" hidden="1">
      <c r="A84" s="108" t="s">
        <v>85</v>
      </c>
      <c r="B84" s="269"/>
      <c r="C84" s="331"/>
      <c r="D84" s="311">
        <f t="shared" si="12"/>
        <v>0</v>
      </c>
      <c r="E84" s="72"/>
      <c r="F84" s="73" t="e">
        <f t="shared" si="13"/>
        <v>#DIV/0!</v>
      </c>
      <c r="G84" s="73"/>
      <c r="H84" s="101">
        <f t="shared" si="17"/>
        <v>0</v>
      </c>
      <c r="I84" s="168"/>
      <c r="J84" s="73"/>
      <c r="K84" s="113">
        <f t="shared" si="14"/>
        <v>0</v>
      </c>
      <c r="L84" s="72">
        <f t="shared" si="15"/>
      </c>
      <c r="M84" s="73">
        <f t="shared" si="16"/>
      </c>
      <c r="N84" s="129" t="e">
        <f t="shared" si="10"/>
        <v>#VALUE!</v>
      </c>
    </row>
    <row r="85" spans="1:14" s="373" customFormat="1" ht="15">
      <c r="A85" s="108" t="s">
        <v>48</v>
      </c>
      <c r="B85" s="269">
        <v>13.08</v>
      </c>
      <c r="C85" s="331"/>
      <c r="D85" s="311">
        <f t="shared" si="12"/>
        <v>13.08</v>
      </c>
      <c r="E85" s="72">
        <v>12</v>
      </c>
      <c r="F85" s="73">
        <f t="shared" si="13"/>
        <v>91.74311926605505</v>
      </c>
      <c r="G85" s="73">
        <v>10.4</v>
      </c>
      <c r="H85" s="101">
        <f t="shared" si="17"/>
        <v>1.5999999999999996</v>
      </c>
      <c r="I85" s="168">
        <v>16.3</v>
      </c>
      <c r="J85" s="73">
        <v>12.4</v>
      </c>
      <c r="K85" s="113">
        <f t="shared" si="14"/>
        <v>3.9000000000000004</v>
      </c>
      <c r="L85" s="72">
        <f t="shared" si="15"/>
        <v>13.583333333333334</v>
      </c>
      <c r="M85" s="73">
        <f t="shared" si="16"/>
        <v>11.923076923076923</v>
      </c>
      <c r="N85" s="129">
        <f t="shared" si="10"/>
        <v>1.6602564102564106</v>
      </c>
    </row>
    <row r="86" spans="1:14" s="373" customFormat="1" ht="15" hidden="1">
      <c r="A86" s="108" t="s">
        <v>86</v>
      </c>
      <c r="B86" s="269"/>
      <c r="C86" s="331"/>
      <c r="D86" s="311">
        <f t="shared" si="12"/>
        <v>0</v>
      </c>
      <c r="E86" s="72"/>
      <c r="F86" s="73" t="e">
        <f t="shared" si="13"/>
        <v>#DIV/0!</v>
      </c>
      <c r="G86" s="73"/>
      <c r="H86" s="101">
        <f t="shared" si="17"/>
        <v>0</v>
      </c>
      <c r="I86" s="168"/>
      <c r="J86" s="73"/>
      <c r="K86" s="113">
        <f t="shared" si="14"/>
        <v>0</v>
      </c>
      <c r="L86" s="72">
        <f t="shared" si="15"/>
      </c>
      <c r="M86" s="73">
        <f t="shared" si="16"/>
      </c>
      <c r="N86" s="129" t="e">
        <f t="shared" si="10"/>
        <v>#VALUE!</v>
      </c>
    </row>
    <row r="87" spans="1:14" s="373" customFormat="1" ht="15">
      <c r="A87" s="108" t="s">
        <v>49</v>
      </c>
      <c r="B87" s="269">
        <v>60.352</v>
      </c>
      <c r="C87" s="331">
        <v>10</v>
      </c>
      <c r="D87" s="311">
        <f t="shared" si="12"/>
        <v>50.352</v>
      </c>
      <c r="E87" s="72">
        <v>50.352</v>
      </c>
      <c r="F87" s="73">
        <f t="shared" si="13"/>
        <v>100</v>
      </c>
      <c r="G87" s="73">
        <v>58.2</v>
      </c>
      <c r="H87" s="101">
        <f t="shared" si="17"/>
        <v>-7.848000000000006</v>
      </c>
      <c r="I87" s="168">
        <v>89.8</v>
      </c>
      <c r="J87" s="73">
        <v>72.4</v>
      </c>
      <c r="K87" s="113">
        <f t="shared" si="14"/>
        <v>17.39999999999999</v>
      </c>
      <c r="L87" s="72">
        <f t="shared" si="15"/>
        <v>17.834445503654276</v>
      </c>
      <c r="M87" s="73">
        <f t="shared" si="16"/>
        <v>12.439862542955327</v>
      </c>
      <c r="N87" s="129">
        <f t="shared" si="10"/>
        <v>5.3945829606989495</v>
      </c>
    </row>
    <row r="88" spans="1:14" s="373" customFormat="1" ht="15">
      <c r="A88" s="108" t="s">
        <v>50</v>
      </c>
      <c r="B88" s="269">
        <v>50.449</v>
      </c>
      <c r="C88" s="331"/>
      <c r="D88" s="311">
        <f t="shared" si="12"/>
        <v>50.449</v>
      </c>
      <c r="E88" s="72">
        <v>49.2</v>
      </c>
      <c r="F88" s="73">
        <f t="shared" si="13"/>
        <v>97.52423239310988</v>
      </c>
      <c r="G88" s="73">
        <v>32.8</v>
      </c>
      <c r="H88" s="101">
        <f t="shared" si="17"/>
        <v>16.400000000000006</v>
      </c>
      <c r="I88" s="168">
        <v>80.8</v>
      </c>
      <c r="J88" s="73">
        <v>37.8</v>
      </c>
      <c r="K88" s="113">
        <f t="shared" si="14"/>
        <v>43</v>
      </c>
      <c r="L88" s="72">
        <f t="shared" si="15"/>
        <v>16.422764227642276</v>
      </c>
      <c r="M88" s="73">
        <f t="shared" si="16"/>
        <v>11.524390243902438</v>
      </c>
      <c r="N88" s="129">
        <f t="shared" si="10"/>
        <v>4.8983739837398375</v>
      </c>
    </row>
    <row r="89" spans="1:14" s="373" customFormat="1" ht="15">
      <c r="A89" s="108" t="s">
        <v>51</v>
      </c>
      <c r="B89" s="269">
        <v>84.17</v>
      </c>
      <c r="C89" s="331"/>
      <c r="D89" s="311">
        <f t="shared" si="12"/>
        <v>84.17</v>
      </c>
      <c r="E89" s="72">
        <v>84</v>
      </c>
      <c r="F89" s="73">
        <f t="shared" si="13"/>
        <v>99.79802780087917</v>
      </c>
      <c r="G89" s="73">
        <v>57.6</v>
      </c>
      <c r="H89" s="101">
        <f t="shared" si="17"/>
        <v>26.4</v>
      </c>
      <c r="I89" s="168">
        <v>109.5</v>
      </c>
      <c r="J89" s="73">
        <v>66.7</v>
      </c>
      <c r="K89" s="113">
        <f t="shared" si="14"/>
        <v>42.8</v>
      </c>
      <c r="L89" s="72">
        <f t="shared" si="15"/>
        <v>13.035714285714286</v>
      </c>
      <c r="M89" s="73">
        <f t="shared" si="16"/>
        <v>11.57986111111111</v>
      </c>
      <c r="N89" s="129">
        <f t="shared" si="10"/>
        <v>1.4558531746031758</v>
      </c>
    </row>
    <row r="90" spans="1:14" s="373" customFormat="1" ht="15">
      <c r="A90" s="68" t="s">
        <v>52</v>
      </c>
      <c r="B90" s="269">
        <v>12.148</v>
      </c>
      <c r="C90" s="331"/>
      <c r="D90" s="311">
        <f t="shared" si="12"/>
        <v>12.148</v>
      </c>
      <c r="E90" s="72">
        <v>12.148</v>
      </c>
      <c r="F90" s="73">
        <f t="shared" si="13"/>
        <v>100</v>
      </c>
      <c r="G90" s="73">
        <v>10.583</v>
      </c>
      <c r="H90" s="101">
        <f t="shared" si="17"/>
        <v>1.5649999999999995</v>
      </c>
      <c r="I90" s="168">
        <v>22.28</v>
      </c>
      <c r="J90" s="73">
        <v>14.5</v>
      </c>
      <c r="K90" s="113">
        <f t="shared" si="14"/>
        <v>7.780000000000001</v>
      </c>
      <c r="L90" s="72">
        <f t="shared" si="15"/>
        <v>18.340467566677642</v>
      </c>
      <c r="M90" s="73">
        <f t="shared" si="16"/>
        <v>13.70121893602948</v>
      </c>
      <c r="N90" s="129">
        <f t="shared" si="10"/>
        <v>4.6392486306481615</v>
      </c>
    </row>
    <row r="91" spans="1:14" s="373" customFormat="1" ht="15">
      <c r="A91" s="108" t="s">
        <v>97</v>
      </c>
      <c r="B91" s="269">
        <v>13.686</v>
      </c>
      <c r="C91" s="331">
        <v>0.35</v>
      </c>
      <c r="D91" s="311">
        <f t="shared" si="12"/>
        <v>13.336</v>
      </c>
      <c r="E91" s="72">
        <v>8.9</v>
      </c>
      <c r="F91" s="73">
        <f t="shared" si="13"/>
        <v>66.73665266946611</v>
      </c>
      <c r="G91" s="73">
        <v>6.5</v>
      </c>
      <c r="H91" s="101">
        <f t="shared" si="17"/>
        <v>2.4000000000000004</v>
      </c>
      <c r="I91" s="168">
        <v>12.5</v>
      </c>
      <c r="J91" s="73">
        <v>6.1</v>
      </c>
      <c r="K91" s="113">
        <f t="shared" si="14"/>
        <v>6.4</v>
      </c>
      <c r="L91" s="72">
        <f t="shared" si="15"/>
        <v>14.044943820224718</v>
      </c>
      <c r="M91" s="73">
        <f t="shared" si="16"/>
        <v>9.384615384615385</v>
      </c>
      <c r="N91" s="129">
        <f t="shared" si="10"/>
        <v>4.660328435609333</v>
      </c>
    </row>
    <row r="92" spans="1:14" s="373" customFormat="1" ht="15" hidden="1">
      <c r="A92" s="108" t="s">
        <v>87</v>
      </c>
      <c r="B92" s="269"/>
      <c r="C92" s="331"/>
      <c r="D92" s="311">
        <f t="shared" si="12"/>
        <v>0</v>
      </c>
      <c r="E92" s="72"/>
      <c r="F92" s="73" t="e">
        <f t="shared" si="13"/>
        <v>#DIV/0!</v>
      </c>
      <c r="G92" s="73"/>
      <c r="H92" s="101">
        <f t="shared" si="17"/>
        <v>0</v>
      </c>
      <c r="I92" s="168"/>
      <c r="J92" s="73"/>
      <c r="K92" s="113">
        <f t="shared" si="14"/>
        <v>0</v>
      </c>
      <c r="L92" s="72">
        <f t="shared" si="15"/>
      </c>
      <c r="M92" s="73">
        <f t="shared" si="16"/>
      </c>
      <c r="N92" s="129" t="e">
        <f t="shared" si="10"/>
        <v>#VALUE!</v>
      </c>
    </row>
    <row r="93" spans="1:14" s="44" customFormat="1" ht="15.75">
      <c r="A93" s="107" t="s">
        <v>53</v>
      </c>
      <c r="B93" s="302">
        <v>2.587</v>
      </c>
      <c r="C93" s="241">
        <v>0.04</v>
      </c>
      <c r="D93" s="334">
        <f>SUM(D94:D103)-D99</f>
        <v>2.547</v>
      </c>
      <c r="E93" s="42">
        <f>SUM(E94:E103)-E99</f>
        <v>1.2</v>
      </c>
      <c r="F93" s="39">
        <f t="shared" si="13"/>
        <v>47.11425206124852</v>
      </c>
      <c r="G93" s="39">
        <v>0</v>
      </c>
      <c r="H93" s="100">
        <f t="shared" si="17"/>
        <v>1.2</v>
      </c>
      <c r="I93" s="171">
        <f>SUM(I94:I103)-I99</f>
        <v>0.25</v>
      </c>
      <c r="J93" s="39">
        <v>0</v>
      </c>
      <c r="K93" s="112">
        <f t="shared" si="14"/>
        <v>0.25</v>
      </c>
      <c r="L93" s="42">
        <f>IF(E93&gt;0,I93/E93*10,"")</f>
        <v>2.0833333333333335</v>
      </c>
      <c r="M93" s="39"/>
      <c r="N93" s="131">
        <f t="shared" si="10"/>
        <v>2.0833333333333335</v>
      </c>
    </row>
    <row r="94" spans="1:14" s="373" customFormat="1" ht="15" hidden="1">
      <c r="A94" s="108" t="s">
        <v>88</v>
      </c>
      <c r="B94" s="269"/>
      <c r="C94" s="331"/>
      <c r="D94" s="311">
        <f t="shared" si="12"/>
        <v>0</v>
      </c>
      <c r="E94" s="72"/>
      <c r="F94" s="73" t="e">
        <f t="shared" si="13"/>
        <v>#DIV/0!</v>
      </c>
      <c r="G94" s="73"/>
      <c r="H94" s="101">
        <f t="shared" si="17"/>
        <v>0</v>
      </c>
      <c r="I94" s="168"/>
      <c r="J94" s="73"/>
      <c r="K94" s="113">
        <f t="shared" si="14"/>
        <v>0</v>
      </c>
      <c r="L94" s="72">
        <f t="shared" si="15"/>
      </c>
      <c r="M94" s="73"/>
      <c r="N94" s="129" t="e">
        <f t="shared" si="10"/>
        <v>#VALUE!</v>
      </c>
    </row>
    <row r="95" spans="1:14" s="373" customFormat="1" ht="15">
      <c r="A95" s="297" t="s">
        <v>54</v>
      </c>
      <c r="B95" s="271">
        <v>1.6</v>
      </c>
      <c r="C95" s="332">
        <v>0.04</v>
      </c>
      <c r="D95" s="312">
        <f t="shared" si="12"/>
        <v>1.56</v>
      </c>
      <c r="E95" s="77">
        <v>1.2</v>
      </c>
      <c r="F95" s="79">
        <f t="shared" si="13"/>
        <v>76.92307692307692</v>
      </c>
      <c r="G95" s="79"/>
      <c r="H95" s="103">
        <f t="shared" si="17"/>
        <v>1.2</v>
      </c>
      <c r="I95" s="187">
        <v>0.25</v>
      </c>
      <c r="J95" s="79"/>
      <c r="K95" s="267">
        <f t="shared" si="14"/>
        <v>0.25</v>
      </c>
      <c r="L95" s="77">
        <f t="shared" si="15"/>
        <v>2.0833333333333335</v>
      </c>
      <c r="M95" s="79"/>
      <c r="N95" s="130">
        <f t="shared" si="10"/>
        <v>2.0833333333333335</v>
      </c>
    </row>
    <row r="96" spans="1:14" s="373" customFormat="1" ht="15" hidden="1">
      <c r="A96" s="299" t="s">
        <v>55</v>
      </c>
      <c r="B96" s="291"/>
      <c r="C96" s="249"/>
      <c r="D96" s="317">
        <f t="shared" si="12"/>
        <v>0</v>
      </c>
      <c r="E96" s="91"/>
      <c r="F96" s="91" t="e">
        <f t="shared" si="13"/>
        <v>#DIV/0!</v>
      </c>
      <c r="G96" s="91"/>
      <c r="H96" s="300">
        <f t="shared" si="17"/>
        <v>0</v>
      </c>
      <c r="I96" s="91"/>
      <c r="J96" s="91"/>
      <c r="K96" s="91">
        <f t="shared" si="14"/>
        <v>0</v>
      </c>
      <c r="L96" s="90">
        <f t="shared" si="15"/>
      </c>
      <c r="M96" s="91">
        <f t="shared" si="16"/>
      </c>
      <c r="N96" s="294" t="e">
        <f t="shared" si="10"/>
        <v>#VALUE!</v>
      </c>
    </row>
    <row r="97" spans="1:14" s="373" customFormat="1" ht="15" hidden="1">
      <c r="A97" s="108" t="s">
        <v>56</v>
      </c>
      <c r="B97" s="66">
        <v>0.987</v>
      </c>
      <c r="C97" s="23"/>
      <c r="D97" s="307">
        <f t="shared" si="12"/>
        <v>0.987</v>
      </c>
      <c r="E97" s="73"/>
      <c r="F97" s="73">
        <f t="shared" si="13"/>
        <v>0</v>
      </c>
      <c r="G97" s="73"/>
      <c r="H97" s="296">
        <f t="shared" si="17"/>
        <v>0</v>
      </c>
      <c r="I97" s="73"/>
      <c r="J97" s="73"/>
      <c r="K97" s="73">
        <f t="shared" si="14"/>
        <v>0</v>
      </c>
      <c r="L97" s="72">
        <f t="shared" si="15"/>
      </c>
      <c r="M97" s="73">
        <f t="shared" si="16"/>
      </c>
      <c r="N97" s="129" t="e">
        <f t="shared" si="10"/>
        <v>#VALUE!</v>
      </c>
    </row>
    <row r="98" spans="1:14" s="373" customFormat="1" ht="15" hidden="1">
      <c r="A98" s="108" t="s">
        <v>57</v>
      </c>
      <c r="B98" s="66"/>
      <c r="C98" s="23"/>
      <c r="D98" s="307">
        <f t="shared" si="12"/>
        <v>0</v>
      </c>
      <c r="E98" s="73"/>
      <c r="F98" s="73" t="e">
        <f t="shared" si="13"/>
        <v>#DIV/0!</v>
      </c>
      <c r="G98" s="73"/>
      <c r="H98" s="296">
        <f t="shared" si="17"/>
        <v>0</v>
      </c>
      <c r="I98" s="73"/>
      <c r="J98" s="73"/>
      <c r="K98" s="73">
        <f t="shared" si="14"/>
        <v>0</v>
      </c>
      <c r="L98" s="72">
        <f t="shared" si="15"/>
      </c>
      <c r="M98" s="73">
        <f t="shared" si="16"/>
      </c>
      <c r="N98" s="129" t="e">
        <f t="shared" si="10"/>
        <v>#VALUE!</v>
      </c>
    </row>
    <row r="99" spans="1:14" s="373" customFormat="1" ht="15" hidden="1">
      <c r="A99" s="108" t="s">
        <v>89</v>
      </c>
      <c r="B99" s="66"/>
      <c r="C99" s="23"/>
      <c r="D99" s="307">
        <f t="shared" si="12"/>
        <v>0</v>
      </c>
      <c r="E99" s="73"/>
      <c r="F99" s="73" t="e">
        <f t="shared" si="13"/>
        <v>#DIV/0!</v>
      </c>
      <c r="G99" s="73"/>
      <c r="H99" s="296">
        <f t="shared" si="17"/>
        <v>0</v>
      </c>
      <c r="I99" s="73"/>
      <c r="J99" s="73"/>
      <c r="K99" s="73">
        <f t="shared" si="14"/>
        <v>0</v>
      </c>
      <c r="L99" s="72">
        <f t="shared" si="15"/>
      </c>
      <c r="M99" s="73">
        <f t="shared" si="16"/>
      </c>
      <c r="N99" s="129" t="e">
        <f t="shared" si="10"/>
        <v>#VALUE!</v>
      </c>
    </row>
    <row r="100" spans="1:14" s="373" customFormat="1" ht="15" hidden="1">
      <c r="A100" s="108" t="s">
        <v>58</v>
      </c>
      <c r="B100" s="66"/>
      <c r="C100" s="23"/>
      <c r="D100" s="307">
        <f t="shared" si="12"/>
        <v>0</v>
      </c>
      <c r="E100" s="73"/>
      <c r="F100" s="73" t="e">
        <f t="shared" si="13"/>
        <v>#DIV/0!</v>
      </c>
      <c r="G100" s="73"/>
      <c r="H100" s="296">
        <f t="shared" si="17"/>
        <v>0</v>
      </c>
      <c r="I100" s="73"/>
      <c r="J100" s="73"/>
      <c r="K100" s="73">
        <f t="shared" si="14"/>
        <v>0</v>
      </c>
      <c r="L100" s="72">
        <f t="shared" si="15"/>
      </c>
      <c r="M100" s="73">
        <f t="shared" si="16"/>
      </c>
      <c r="N100" s="129" t="e">
        <f t="shared" si="10"/>
        <v>#VALUE!</v>
      </c>
    </row>
    <row r="101" spans="1:14" s="373" customFormat="1" ht="15" hidden="1">
      <c r="A101" s="108" t="s">
        <v>59</v>
      </c>
      <c r="B101" s="66"/>
      <c r="C101" s="23"/>
      <c r="D101" s="307">
        <f t="shared" si="12"/>
        <v>0</v>
      </c>
      <c r="E101" s="73"/>
      <c r="F101" s="73" t="e">
        <f t="shared" si="13"/>
        <v>#DIV/0!</v>
      </c>
      <c r="G101" s="73"/>
      <c r="H101" s="296">
        <f t="shared" si="17"/>
        <v>0</v>
      </c>
      <c r="I101" s="73"/>
      <c r="J101" s="73"/>
      <c r="K101" s="73">
        <f t="shared" si="14"/>
        <v>0</v>
      </c>
      <c r="L101" s="72">
        <f t="shared" si="15"/>
      </c>
      <c r="M101" s="73">
        <f t="shared" si="16"/>
      </c>
      <c r="N101" s="129" t="e">
        <f t="shared" si="10"/>
        <v>#VALUE!</v>
      </c>
    </row>
    <row r="102" spans="1:14" s="373" customFormat="1" ht="15" hidden="1">
      <c r="A102" s="108" t="s">
        <v>90</v>
      </c>
      <c r="B102" s="66"/>
      <c r="C102" s="92"/>
      <c r="D102" s="308">
        <f t="shared" si="12"/>
        <v>0</v>
      </c>
      <c r="E102" s="73"/>
      <c r="F102" s="79" t="e">
        <f t="shared" si="13"/>
        <v>#DIV/0!</v>
      </c>
      <c r="G102" s="73"/>
      <c r="H102" s="296">
        <f t="shared" si="17"/>
        <v>0</v>
      </c>
      <c r="I102" s="73"/>
      <c r="J102" s="73"/>
      <c r="K102" s="73">
        <f t="shared" si="14"/>
        <v>0</v>
      </c>
      <c r="L102" s="77">
        <f t="shared" si="15"/>
      </c>
      <c r="M102" s="79">
        <f t="shared" si="16"/>
      </c>
      <c r="N102" s="129" t="e">
        <f>L102-M102</f>
        <v>#VALUE!</v>
      </c>
    </row>
    <row r="103" spans="1:14" s="373" customFormat="1" ht="15" hidden="1">
      <c r="A103" s="297" t="s">
        <v>91</v>
      </c>
      <c r="B103" s="66"/>
      <c r="C103" s="314"/>
      <c r="D103" s="314"/>
      <c r="E103" s="79"/>
      <c r="F103" s="78" t="e">
        <f>E103/B103*100</f>
        <v>#DIV/0!</v>
      </c>
      <c r="G103" s="79"/>
      <c r="H103" s="298">
        <f t="shared" si="17"/>
        <v>0</v>
      </c>
      <c r="I103" s="79"/>
      <c r="J103" s="79"/>
      <c r="K103" s="79">
        <f t="shared" si="14"/>
        <v>0</v>
      </c>
      <c r="L103" s="79" t="e">
        <f>I103/E103*10</f>
        <v>#DIV/0!</v>
      </c>
      <c r="M103" s="79" t="e">
        <f>J103/G103*10</f>
        <v>#DIV/0!</v>
      </c>
      <c r="N103" s="130" t="e">
        <f>L103-M103</f>
        <v>#DIV/0!</v>
      </c>
    </row>
    <row r="104" ht="15" hidden="1"/>
    <row r="105" spans="1:8" s="84" customFormat="1" ht="15" hidden="1">
      <c r="A105" s="85"/>
      <c r="B105" s="85"/>
      <c r="C105" s="82"/>
      <c r="D105" s="82"/>
      <c r="F105" s="47"/>
      <c r="H105" s="373"/>
    </row>
    <row r="106" spans="1:8" s="84" customFormat="1" ht="15" hidden="1">
      <c r="A106" s="85"/>
      <c r="B106" s="85"/>
      <c r="C106" s="82"/>
      <c r="D106" s="82"/>
      <c r="F106" s="47"/>
      <c r="H106" s="373"/>
    </row>
    <row r="107" spans="1:8" s="84" customFormat="1" ht="15" hidden="1">
      <c r="A107" s="85"/>
      <c r="B107" s="85"/>
      <c r="C107" s="82"/>
      <c r="D107" s="82"/>
      <c r="F107" s="47"/>
      <c r="H107" s="373"/>
    </row>
    <row r="108" spans="1:8" s="84" customFormat="1" ht="15" hidden="1">
      <c r="A108" s="85"/>
      <c r="B108" s="85"/>
      <c r="C108" s="82"/>
      <c r="D108" s="82"/>
      <c r="F108" s="47"/>
      <c r="H108" s="373"/>
    </row>
    <row r="109" spans="1:8" s="84" customFormat="1" ht="15">
      <c r="A109" s="85"/>
      <c r="B109" s="85"/>
      <c r="C109" s="82"/>
      <c r="D109" s="82"/>
      <c r="F109" s="47"/>
      <c r="H109" s="373"/>
    </row>
    <row r="110" spans="1:8" s="84" customFormat="1" ht="15">
      <c r="A110" s="85"/>
      <c r="B110" s="85"/>
      <c r="C110" s="82"/>
      <c r="D110" s="82"/>
      <c r="F110" s="47"/>
      <c r="H110" s="373"/>
    </row>
    <row r="111" spans="1:8" s="84" customFormat="1" ht="15">
      <c r="A111" s="85"/>
      <c r="B111" s="85"/>
      <c r="C111" s="82"/>
      <c r="D111" s="82"/>
      <c r="F111" s="47"/>
      <c r="H111" s="373"/>
    </row>
    <row r="112" spans="1:8" s="84" customFormat="1" ht="15">
      <c r="A112" s="85"/>
      <c r="B112" s="85"/>
      <c r="C112" s="82"/>
      <c r="D112" s="82"/>
      <c r="F112" s="47"/>
      <c r="H112" s="373"/>
    </row>
    <row r="113" spans="1:8" s="84" customFormat="1" ht="15">
      <c r="A113" s="85"/>
      <c r="B113" s="85"/>
      <c r="C113" s="82"/>
      <c r="D113" s="82"/>
      <c r="F113" s="47"/>
      <c r="H113" s="373"/>
    </row>
    <row r="114" spans="1:8" s="84" customFormat="1" ht="15">
      <c r="A114" s="85"/>
      <c r="B114" s="85"/>
      <c r="C114" s="82"/>
      <c r="D114" s="82"/>
      <c r="H114" s="373"/>
    </row>
    <row r="115" spans="1:8" s="84" customFormat="1" ht="15">
      <c r="A115" s="85"/>
      <c r="B115" s="85"/>
      <c r="C115" s="85"/>
      <c r="D115" s="85"/>
      <c r="H115" s="373"/>
    </row>
    <row r="116" spans="1:8" s="84" customFormat="1" ht="15">
      <c r="A116" s="85"/>
      <c r="B116" s="85"/>
      <c r="C116" s="85"/>
      <c r="D116" s="85"/>
      <c r="H116" s="373"/>
    </row>
    <row r="117" spans="1:8" s="84" customFormat="1" ht="15">
      <c r="A117" s="85"/>
      <c r="B117" s="85"/>
      <c r="C117" s="85"/>
      <c r="D117" s="85"/>
      <c r="H117" s="373"/>
    </row>
    <row r="118" spans="1:8" s="84" customFormat="1" ht="15">
      <c r="A118" s="85"/>
      <c r="B118" s="85"/>
      <c r="C118" s="85"/>
      <c r="D118" s="85"/>
      <c r="H118" s="373"/>
    </row>
    <row r="119" spans="1:8" s="84" customFormat="1" ht="15">
      <c r="A119" s="85"/>
      <c r="B119" s="85"/>
      <c r="C119" s="85"/>
      <c r="D119" s="85"/>
      <c r="H119" s="373"/>
    </row>
    <row r="120" spans="1:8" s="84" customFormat="1" ht="15">
      <c r="A120" s="85"/>
      <c r="B120" s="85"/>
      <c r="C120" s="85"/>
      <c r="D120" s="85"/>
      <c r="H120" s="373"/>
    </row>
    <row r="121" spans="1:8" s="84" customFormat="1" ht="15">
      <c r="A121" s="85"/>
      <c r="B121" s="85"/>
      <c r="C121" s="85"/>
      <c r="D121" s="85"/>
      <c r="H121" s="373"/>
    </row>
    <row r="122" spans="1:8" s="84" customFormat="1" ht="15">
      <c r="A122" s="85"/>
      <c r="B122" s="85"/>
      <c r="C122" s="85"/>
      <c r="D122" s="85"/>
      <c r="H122" s="373"/>
    </row>
    <row r="123" spans="1:8" s="84" customFormat="1" ht="15">
      <c r="A123" s="85"/>
      <c r="B123" s="85"/>
      <c r="C123" s="85"/>
      <c r="D123" s="85"/>
      <c r="H123" s="373"/>
    </row>
    <row r="124" spans="1:8" s="84" customFormat="1" ht="15">
      <c r="A124" s="85"/>
      <c r="B124" s="85"/>
      <c r="C124" s="85"/>
      <c r="D124" s="85"/>
      <c r="H124" s="373"/>
    </row>
    <row r="125" spans="1:8" s="84" customFormat="1" ht="15">
      <c r="A125" s="85"/>
      <c r="B125" s="85"/>
      <c r="C125" s="85"/>
      <c r="D125" s="85"/>
      <c r="H125" s="373"/>
    </row>
    <row r="126" spans="1:8" s="56" customFormat="1" ht="15">
      <c r="A126" s="87"/>
      <c r="B126" s="87"/>
      <c r="C126" s="87"/>
      <c r="D126" s="87"/>
      <c r="H126" s="124"/>
    </row>
    <row r="127" spans="1:8" s="56" customFormat="1" ht="15">
      <c r="A127" s="87"/>
      <c r="B127" s="87"/>
      <c r="C127" s="87"/>
      <c r="D127" s="87"/>
      <c r="H127" s="124"/>
    </row>
    <row r="128" spans="1:8" s="56" customFormat="1" ht="15">
      <c r="A128" s="87"/>
      <c r="B128" s="87"/>
      <c r="C128" s="87"/>
      <c r="D128" s="87"/>
      <c r="H128" s="124"/>
    </row>
    <row r="129" spans="1:8" s="56" customFormat="1" ht="15">
      <c r="A129" s="87"/>
      <c r="B129" s="87"/>
      <c r="C129" s="87"/>
      <c r="D129" s="87"/>
      <c r="H129" s="124"/>
    </row>
    <row r="130" spans="1:8" s="56" customFormat="1" ht="15">
      <c r="A130" s="87"/>
      <c r="B130" s="87"/>
      <c r="C130" s="87"/>
      <c r="D130" s="87"/>
      <c r="H130" s="124"/>
    </row>
    <row r="131" spans="1:8" s="56" customFormat="1" ht="15">
      <c r="A131" s="87"/>
      <c r="B131" s="87"/>
      <c r="C131" s="87"/>
      <c r="D131" s="87"/>
      <c r="H131" s="124"/>
    </row>
    <row r="132" spans="1:8" s="56" customFormat="1" ht="15">
      <c r="A132" s="87"/>
      <c r="B132" s="87"/>
      <c r="C132" s="87"/>
      <c r="D132" s="87"/>
      <c r="H132" s="124"/>
    </row>
    <row r="133" spans="1:8" s="56" customFormat="1" ht="15">
      <c r="A133" s="87"/>
      <c r="B133" s="87"/>
      <c r="C133" s="87"/>
      <c r="D133" s="87"/>
      <c r="H133" s="124"/>
    </row>
    <row r="134" spans="1:8" s="56" customFormat="1" ht="15">
      <c r="A134" s="87"/>
      <c r="B134" s="87"/>
      <c r="C134" s="87"/>
      <c r="D134" s="87"/>
      <c r="H134" s="124"/>
    </row>
    <row r="135" spans="1:8" s="56" customFormat="1" ht="15">
      <c r="A135" s="87"/>
      <c r="B135" s="87"/>
      <c r="C135" s="87"/>
      <c r="D135" s="87"/>
      <c r="H135" s="124"/>
    </row>
    <row r="136" spans="1:8" s="56" customFormat="1" ht="15">
      <c r="A136" s="87"/>
      <c r="B136" s="87"/>
      <c r="C136" s="87"/>
      <c r="D136" s="87"/>
      <c r="H136" s="124"/>
    </row>
    <row r="137" spans="1:8" s="56" customFormat="1" ht="15">
      <c r="A137" s="87"/>
      <c r="B137" s="87"/>
      <c r="C137" s="87"/>
      <c r="D137" s="87"/>
      <c r="H137" s="124"/>
    </row>
    <row r="138" spans="1:8" s="56" customFormat="1" ht="15">
      <c r="A138" s="87"/>
      <c r="B138" s="87"/>
      <c r="C138" s="87"/>
      <c r="D138" s="87"/>
      <c r="H138" s="124"/>
    </row>
    <row r="139" spans="1:8" s="56" customFormat="1" ht="15">
      <c r="A139" s="87"/>
      <c r="B139" s="87"/>
      <c r="C139" s="87"/>
      <c r="D139" s="87"/>
      <c r="H139" s="124"/>
    </row>
    <row r="140" spans="1:8" s="56" customFormat="1" ht="15">
      <c r="A140" s="87"/>
      <c r="B140" s="87"/>
      <c r="C140" s="87"/>
      <c r="D140" s="87"/>
      <c r="H140" s="124"/>
    </row>
    <row r="141" spans="1:8" s="56" customFormat="1" ht="15">
      <c r="A141" s="87"/>
      <c r="B141" s="87"/>
      <c r="C141" s="87"/>
      <c r="D141" s="87"/>
      <c r="H141" s="124"/>
    </row>
    <row r="142" spans="1:8" s="56" customFormat="1" ht="15">
      <c r="A142" s="87"/>
      <c r="B142" s="87"/>
      <c r="C142" s="87"/>
      <c r="D142" s="87"/>
      <c r="H142" s="124"/>
    </row>
    <row r="143" spans="1:8" s="56" customFormat="1" ht="15">
      <c r="A143" s="87"/>
      <c r="B143" s="87"/>
      <c r="C143" s="87"/>
      <c r="D143" s="87"/>
      <c r="H143" s="124"/>
    </row>
    <row r="144" spans="1:8" s="56" customFormat="1" ht="15">
      <c r="A144" s="87"/>
      <c r="B144" s="87"/>
      <c r="C144" s="87"/>
      <c r="D144" s="87"/>
      <c r="H144" s="124"/>
    </row>
    <row r="145" spans="1:8" s="56" customFormat="1" ht="15">
      <c r="A145" s="87"/>
      <c r="B145" s="87"/>
      <c r="C145" s="87"/>
      <c r="D145" s="87"/>
      <c r="H145" s="124"/>
    </row>
    <row r="146" spans="1:8" s="56" customFormat="1" ht="15">
      <c r="A146" s="87"/>
      <c r="B146" s="87"/>
      <c r="C146" s="87"/>
      <c r="D146" s="87"/>
      <c r="H146" s="124"/>
    </row>
    <row r="147" spans="1:8" s="56" customFormat="1" ht="15">
      <c r="A147" s="87"/>
      <c r="B147" s="87"/>
      <c r="C147" s="87"/>
      <c r="D147" s="87"/>
      <c r="H147" s="124"/>
    </row>
    <row r="148" spans="1:8" s="56" customFormat="1" ht="15">
      <c r="A148" s="87"/>
      <c r="B148" s="87"/>
      <c r="C148" s="87"/>
      <c r="D148" s="87"/>
      <c r="H148" s="124"/>
    </row>
    <row r="149" spans="1:8" s="56" customFormat="1" ht="15">
      <c r="A149" s="87"/>
      <c r="B149" s="87"/>
      <c r="C149" s="87"/>
      <c r="D149" s="87"/>
      <c r="H149" s="124"/>
    </row>
    <row r="150" spans="1:8" s="56" customFormat="1" ht="15">
      <c r="A150" s="87"/>
      <c r="B150" s="87"/>
      <c r="C150" s="87"/>
      <c r="D150" s="87"/>
      <c r="H150" s="124"/>
    </row>
    <row r="151" spans="1:8" s="56" customFormat="1" ht="15">
      <c r="A151" s="87"/>
      <c r="B151" s="87"/>
      <c r="C151" s="87"/>
      <c r="D151" s="87"/>
      <c r="H151" s="124"/>
    </row>
    <row r="152" spans="1:8" s="56" customFormat="1" ht="15">
      <c r="A152" s="87"/>
      <c r="B152" s="87"/>
      <c r="C152" s="87"/>
      <c r="D152" s="87"/>
      <c r="H152" s="124"/>
    </row>
    <row r="153" spans="1:8" s="56" customFormat="1" ht="15">
      <c r="A153" s="87"/>
      <c r="B153" s="87"/>
      <c r="C153" s="87"/>
      <c r="D153" s="87"/>
      <c r="H153" s="124"/>
    </row>
    <row r="154" spans="1:8" s="56" customFormat="1" ht="15">
      <c r="A154" s="87"/>
      <c r="B154" s="87"/>
      <c r="C154" s="87"/>
      <c r="D154" s="87"/>
      <c r="H154" s="124"/>
    </row>
    <row r="155" spans="1:8" s="56" customFormat="1" ht="15">
      <c r="A155" s="87"/>
      <c r="B155" s="87"/>
      <c r="C155" s="87"/>
      <c r="D155" s="87"/>
      <c r="H155" s="124"/>
    </row>
    <row r="156" spans="1:8" s="56" customFormat="1" ht="15">
      <c r="A156" s="87"/>
      <c r="B156" s="87"/>
      <c r="C156" s="87"/>
      <c r="D156" s="87"/>
      <c r="H156" s="124"/>
    </row>
    <row r="157" spans="1:8" s="56" customFormat="1" ht="15">
      <c r="A157" s="87"/>
      <c r="B157" s="87"/>
      <c r="C157" s="87"/>
      <c r="D157" s="87"/>
      <c r="H157" s="124"/>
    </row>
    <row r="158" spans="1:8" s="56" customFormat="1" ht="15">
      <c r="A158" s="87"/>
      <c r="B158" s="87"/>
      <c r="C158" s="87"/>
      <c r="D158" s="87"/>
      <c r="H158" s="124"/>
    </row>
    <row r="159" spans="1:8" s="56" customFormat="1" ht="15">
      <c r="A159" s="87"/>
      <c r="B159" s="87"/>
      <c r="C159" s="87"/>
      <c r="D159" s="87"/>
      <c r="H159" s="124"/>
    </row>
    <row r="160" spans="1:8" s="56" customFormat="1" ht="15">
      <c r="A160" s="87"/>
      <c r="B160" s="87"/>
      <c r="C160" s="87"/>
      <c r="D160" s="87"/>
      <c r="H160" s="124"/>
    </row>
    <row r="161" spans="1:8" s="56" customFormat="1" ht="15">
      <c r="A161" s="87"/>
      <c r="B161" s="87"/>
      <c r="C161" s="87"/>
      <c r="D161" s="87"/>
      <c r="H161" s="124"/>
    </row>
    <row r="162" spans="1:8" s="56" customFormat="1" ht="0.75" customHeight="1">
      <c r="A162" s="87"/>
      <c r="B162" s="87"/>
      <c r="C162" s="87"/>
      <c r="D162" s="87"/>
      <c r="H162" s="124"/>
    </row>
    <row r="163" spans="1:8" s="56" customFormat="1" ht="15">
      <c r="A163" s="87"/>
      <c r="B163" s="87"/>
      <c r="C163" s="87"/>
      <c r="D163" s="87"/>
      <c r="H163" s="124"/>
    </row>
    <row r="164" spans="1:8" s="56" customFormat="1" ht="15">
      <c r="A164" s="87"/>
      <c r="B164" s="87"/>
      <c r="C164" s="87"/>
      <c r="D164" s="87"/>
      <c r="H164" s="124"/>
    </row>
    <row r="165" spans="1:8" s="56" customFormat="1" ht="15">
      <c r="A165" s="87"/>
      <c r="B165" s="87"/>
      <c r="C165" s="87"/>
      <c r="D165" s="87"/>
      <c r="H165" s="124"/>
    </row>
    <row r="166" spans="1:8" s="56" customFormat="1" ht="15">
      <c r="A166" s="87"/>
      <c r="B166" s="87"/>
      <c r="C166" s="87"/>
      <c r="D166" s="87"/>
      <c r="H166" s="124"/>
    </row>
    <row r="167" spans="1:8" s="56" customFormat="1" ht="15">
      <c r="A167" s="87"/>
      <c r="B167" s="87"/>
      <c r="C167" s="87"/>
      <c r="D167" s="87"/>
      <c r="H167" s="124"/>
    </row>
    <row r="168" spans="1:8" s="56" customFormat="1" ht="15">
      <c r="A168" s="87"/>
      <c r="B168" s="87"/>
      <c r="C168" s="87"/>
      <c r="D168" s="87"/>
      <c r="H168" s="124"/>
    </row>
    <row r="169" spans="1:8" s="56" customFormat="1" ht="15">
      <c r="A169" s="87"/>
      <c r="B169" s="87"/>
      <c r="C169" s="87"/>
      <c r="D169" s="87"/>
      <c r="H169" s="124"/>
    </row>
    <row r="170" spans="1:8" s="56" customFormat="1" ht="15">
      <c r="A170" s="87"/>
      <c r="B170" s="87"/>
      <c r="C170" s="87"/>
      <c r="D170" s="87"/>
      <c r="H170" s="124"/>
    </row>
    <row r="171" spans="1:8" s="56" customFormat="1" ht="15">
      <c r="A171" s="87"/>
      <c r="B171" s="87"/>
      <c r="C171" s="87"/>
      <c r="D171" s="87"/>
      <c r="H171" s="124"/>
    </row>
    <row r="172" spans="1:8" s="56" customFormat="1" ht="15">
      <c r="A172" s="87"/>
      <c r="B172" s="87"/>
      <c r="C172" s="87"/>
      <c r="D172" s="87"/>
      <c r="H172" s="124"/>
    </row>
    <row r="173" spans="1:8" s="56" customFormat="1" ht="15">
      <c r="A173" s="87"/>
      <c r="B173" s="87"/>
      <c r="C173" s="87"/>
      <c r="D173" s="87"/>
      <c r="H173" s="124"/>
    </row>
    <row r="174" spans="1:8" s="56" customFormat="1" ht="15">
      <c r="A174" s="87"/>
      <c r="B174" s="87"/>
      <c r="C174" s="87"/>
      <c r="D174" s="87"/>
      <c r="H174" s="124"/>
    </row>
    <row r="175" spans="1:8" s="56" customFormat="1" ht="15">
      <c r="A175" s="87"/>
      <c r="B175" s="87"/>
      <c r="C175" s="87"/>
      <c r="D175" s="87"/>
      <c r="H175" s="124"/>
    </row>
    <row r="176" spans="1:8" s="56" customFormat="1" ht="15">
      <c r="A176" s="87"/>
      <c r="B176" s="87"/>
      <c r="C176" s="87"/>
      <c r="D176" s="87"/>
      <c r="H176" s="124"/>
    </row>
    <row r="177" spans="1:8" s="56" customFormat="1" ht="15">
      <c r="A177" s="87"/>
      <c r="B177" s="87"/>
      <c r="C177" s="87"/>
      <c r="D177" s="87"/>
      <c r="H177" s="124"/>
    </row>
    <row r="178" spans="1:8" s="56" customFormat="1" ht="15">
      <c r="A178" s="87"/>
      <c r="B178" s="87"/>
      <c r="C178" s="87"/>
      <c r="D178" s="87"/>
      <c r="H178" s="124"/>
    </row>
    <row r="179" spans="1:8" s="56" customFormat="1" ht="15">
      <c r="A179" s="87"/>
      <c r="B179" s="87"/>
      <c r="C179" s="87"/>
      <c r="D179" s="87"/>
      <c r="H179" s="124"/>
    </row>
    <row r="180" spans="1:8" s="56" customFormat="1" ht="15">
      <c r="A180" s="87"/>
      <c r="B180" s="87"/>
      <c r="C180" s="87"/>
      <c r="D180" s="87"/>
      <c r="H180" s="124"/>
    </row>
    <row r="181" spans="1:8" s="56" customFormat="1" ht="15">
      <c r="A181" s="87"/>
      <c r="B181" s="87"/>
      <c r="C181" s="87"/>
      <c r="D181" s="87"/>
      <c r="H181" s="124"/>
    </row>
    <row r="182" spans="1:8" s="56" customFormat="1" ht="15">
      <c r="A182" s="87"/>
      <c r="B182" s="87"/>
      <c r="C182" s="87"/>
      <c r="D182" s="87"/>
      <c r="H182" s="124"/>
    </row>
    <row r="183" spans="1:8" s="56" customFormat="1" ht="15">
      <c r="A183" s="87"/>
      <c r="B183" s="87"/>
      <c r="C183" s="87"/>
      <c r="D183" s="87"/>
      <c r="H183" s="124"/>
    </row>
    <row r="184" spans="1:8" s="56" customFormat="1" ht="15">
      <c r="A184" s="87"/>
      <c r="B184" s="87"/>
      <c r="C184" s="87"/>
      <c r="D184" s="87"/>
      <c r="H184" s="124"/>
    </row>
    <row r="185" spans="1:8" s="56" customFormat="1" ht="15">
      <c r="A185" s="87"/>
      <c r="B185" s="87"/>
      <c r="C185" s="87"/>
      <c r="D185" s="87"/>
      <c r="H185" s="124"/>
    </row>
    <row r="186" spans="1:8" s="56" customFormat="1" ht="15">
      <c r="A186" s="87"/>
      <c r="B186" s="87"/>
      <c r="C186" s="87"/>
      <c r="D186" s="87"/>
      <c r="H186" s="124"/>
    </row>
    <row r="187" spans="1:8" s="56" customFormat="1" ht="15">
      <c r="A187" s="87"/>
      <c r="B187" s="87"/>
      <c r="C187" s="87"/>
      <c r="D187" s="87"/>
      <c r="H187" s="124"/>
    </row>
    <row r="188" spans="1:8" s="56" customFormat="1" ht="15">
      <c r="A188" s="87"/>
      <c r="B188" s="87"/>
      <c r="C188" s="87"/>
      <c r="D188" s="87"/>
      <c r="H188" s="124"/>
    </row>
    <row r="189" spans="1:8" s="56" customFormat="1" ht="15">
      <c r="A189" s="87"/>
      <c r="B189" s="87"/>
      <c r="C189" s="87"/>
      <c r="D189" s="87"/>
      <c r="H189" s="124"/>
    </row>
    <row r="190" spans="1:8" s="56" customFormat="1" ht="15">
      <c r="A190" s="87"/>
      <c r="B190" s="87"/>
      <c r="C190" s="87"/>
      <c r="D190" s="87"/>
      <c r="H190" s="124"/>
    </row>
    <row r="191" spans="1:8" s="56" customFormat="1" ht="15">
      <c r="A191" s="87"/>
      <c r="B191" s="87"/>
      <c r="C191" s="87"/>
      <c r="D191" s="87"/>
      <c r="H191" s="124"/>
    </row>
    <row r="192" spans="1:8" s="56" customFormat="1" ht="15">
      <c r="A192" s="87"/>
      <c r="B192" s="87"/>
      <c r="C192" s="87"/>
      <c r="D192" s="87"/>
      <c r="H192" s="124"/>
    </row>
    <row r="193" spans="1:8" s="56" customFormat="1" ht="15">
      <c r="A193" s="87"/>
      <c r="B193" s="87"/>
      <c r="C193" s="87"/>
      <c r="D193" s="87"/>
      <c r="H193" s="124"/>
    </row>
    <row r="194" spans="1:8" s="56" customFormat="1" ht="15">
      <c r="A194" s="87"/>
      <c r="B194" s="87"/>
      <c r="C194" s="87"/>
      <c r="D194" s="87"/>
      <c r="H194" s="124"/>
    </row>
    <row r="195" spans="1:8" s="56" customFormat="1" ht="15">
      <c r="A195" s="87"/>
      <c r="B195" s="87"/>
      <c r="C195" s="87"/>
      <c r="D195" s="87"/>
      <c r="H195" s="124"/>
    </row>
    <row r="196" spans="1:8" s="56" customFormat="1" ht="15">
      <c r="A196" s="87"/>
      <c r="B196" s="87"/>
      <c r="C196" s="87"/>
      <c r="D196" s="87"/>
      <c r="H196" s="124"/>
    </row>
    <row r="197" spans="1:8" s="56" customFormat="1" ht="15">
      <c r="A197" s="87"/>
      <c r="B197" s="87"/>
      <c r="C197" s="87"/>
      <c r="D197" s="87"/>
      <c r="H197" s="124"/>
    </row>
    <row r="198" spans="1:8" s="56" customFormat="1" ht="15">
      <c r="A198" s="87"/>
      <c r="B198" s="87"/>
      <c r="C198" s="87"/>
      <c r="D198" s="87"/>
      <c r="H198" s="124"/>
    </row>
    <row r="199" spans="1:8" s="56" customFormat="1" ht="15">
      <c r="A199" s="87"/>
      <c r="B199" s="87"/>
      <c r="C199" s="87"/>
      <c r="D199" s="87"/>
      <c r="H199" s="124"/>
    </row>
    <row r="200" s="56" customFormat="1" ht="15">
      <c r="H200" s="124"/>
    </row>
    <row r="201" s="56" customFormat="1" ht="15">
      <c r="H201" s="124"/>
    </row>
    <row r="202" s="56" customFormat="1" ht="15">
      <c r="H202" s="124"/>
    </row>
    <row r="203" s="56" customFormat="1" ht="15">
      <c r="H203" s="124"/>
    </row>
    <row r="204" s="56" customFormat="1" ht="15">
      <c r="H204" s="124"/>
    </row>
    <row r="205" s="56" customFormat="1" ht="15">
      <c r="H205" s="124"/>
    </row>
    <row r="206" s="56" customFormat="1" ht="15">
      <c r="H206" s="124"/>
    </row>
    <row r="207" s="56" customFormat="1" ht="15">
      <c r="H207" s="124"/>
    </row>
    <row r="208" s="56" customFormat="1" ht="15">
      <c r="H208" s="124"/>
    </row>
    <row r="209" s="56" customFormat="1" ht="15">
      <c r="H209" s="124"/>
    </row>
    <row r="210" s="56" customFormat="1" ht="15">
      <c r="H210" s="124"/>
    </row>
    <row r="211" s="56" customFormat="1" ht="15">
      <c r="H211" s="124"/>
    </row>
    <row r="212" s="56" customFormat="1" ht="15">
      <c r="H212" s="124"/>
    </row>
    <row r="213" s="56" customFormat="1" ht="15">
      <c r="H213" s="124"/>
    </row>
    <row r="214" s="56" customFormat="1" ht="15">
      <c r="H214" s="124"/>
    </row>
    <row r="215" s="56" customFormat="1" ht="15">
      <c r="H215" s="124"/>
    </row>
    <row r="216" s="56" customFormat="1" ht="15">
      <c r="H216" s="124"/>
    </row>
    <row r="217" s="56" customFormat="1" ht="15">
      <c r="H217" s="124"/>
    </row>
    <row r="218" s="56" customFormat="1" ht="15">
      <c r="H218" s="124"/>
    </row>
    <row r="219" s="56" customFormat="1" ht="15">
      <c r="H219" s="124"/>
    </row>
    <row r="220" s="56" customFormat="1" ht="15">
      <c r="H220" s="124"/>
    </row>
    <row r="221" s="56" customFormat="1" ht="15">
      <c r="H221" s="124"/>
    </row>
    <row r="222" s="56" customFormat="1" ht="15">
      <c r="H222" s="124"/>
    </row>
    <row r="223" s="56" customFormat="1" ht="15">
      <c r="H223" s="124"/>
    </row>
    <row r="224" s="56" customFormat="1" ht="15">
      <c r="H224" s="124"/>
    </row>
    <row r="225" s="56" customFormat="1" ht="15">
      <c r="H225" s="124"/>
    </row>
    <row r="226" s="56" customFormat="1" ht="15">
      <c r="H226" s="124"/>
    </row>
    <row r="227" s="56" customFormat="1" ht="15">
      <c r="H227" s="124"/>
    </row>
    <row r="228" s="56" customFormat="1" ht="15">
      <c r="H228" s="124"/>
    </row>
    <row r="229" s="56" customFormat="1" ht="15">
      <c r="H229" s="124"/>
    </row>
    <row r="230" s="56" customFormat="1" ht="15">
      <c r="H230" s="124"/>
    </row>
    <row r="231" s="56" customFormat="1" ht="15">
      <c r="H231" s="124"/>
    </row>
    <row r="232" s="56" customFormat="1" ht="15">
      <c r="H232" s="124"/>
    </row>
    <row r="233" s="56" customFormat="1" ht="15">
      <c r="H233" s="124"/>
    </row>
    <row r="234" s="56" customFormat="1" ht="15">
      <c r="H234" s="124"/>
    </row>
    <row r="235" s="56" customFormat="1" ht="15">
      <c r="H235" s="124"/>
    </row>
    <row r="236" s="56" customFormat="1" ht="15">
      <c r="H236" s="124"/>
    </row>
    <row r="237" s="56" customFormat="1" ht="15">
      <c r="H237" s="124"/>
    </row>
    <row r="238" s="56" customFormat="1" ht="15">
      <c r="H238" s="124"/>
    </row>
    <row r="239" s="56" customFormat="1" ht="15">
      <c r="H239" s="124"/>
    </row>
    <row r="240" s="56" customFormat="1" ht="15">
      <c r="H240" s="124"/>
    </row>
    <row r="241" s="56" customFormat="1" ht="15">
      <c r="H241" s="124"/>
    </row>
    <row r="242" s="56" customFormat="1" ht="15">
      <c r="H242" s="124"/>
    </row>
    <row r="243" s="56" customFormat="1" ht="15">
      <c r="H243" s="124"/>
    </row>
    <row r="244" s="56" customFormat="1" ht="15">
      <c r="H244" s="124"/>
    </row>
    <row r="245" s="56" customFormat="1" ht="15">
      <c r="H245" s="124"/>
    </row>
    <row r="246" s="56" customFormat="1" ht="15">
      <c r="H246" s="124"/>
    </row>
    <row r="247" s="56" customFormat="1" ht="15">
      <c r="H247" s="124"/>
    </row>
    <row r="248" s="56" customFormat="1" ht="15">
      <c r="H248" s="124"/>
    </row>
    <row r="249" s="56" customFormat="1" ht="15">
      <c r="H249" s="124"/>
    </row>
    <row r="250" s="56" customFormat="1" ht="15">
      <c r="H250" s="124"/>
    </row>
    <row r="251" s="56" customFormat="1" ht="15">
      <c r="H251" s="124"/>
    </row>
    <row r="252" s="56" customFormat="1" ht="15">
      <c r="H252" s="124"/>
    </row>
    <row r="253" s="56" customFormat="1" ht="15">
      <c r="H253" s="124"/>
    </row>
    <row r="254" s="56" customFormat="1" ht="15">
      <c r="H254" s="124"/>
    </row>
    <row r="255" s="56" customFormat="1" ht="15">
      <c r="H255" s="124"/>
    </row>
    <row r="256" s="56" customFormat="1" ht="15">
      <c r="H256" s="124"/>
    </row>
    <row r="257" s="56" customFormat="1" ht="15">
      <c r="H257" s="124"/>
    </row>
    <row r="258" s="56" customFormat="1" ht="15">
      <c r="H258" s="124"/>
    </row>
    <row r="259" s="56" customFormat="1" ht="15">
      <c r="H259" s="124"/>
    </row>
    <row r="260" s="56" customFormat="1" ht="15">
      <c r="H260" s="124"/>
    </row>
    <row r="261" s="56" customFormat="1" ht="15">
      <c r="H261" s="124"/>
    </row>
    <row r="262" s="56" customFormat="1" ht="15">
      <c r="H262" s="124"/>
    </row>
    <row r="263" s="56" customFormat="1" ht="15">
      <c r="H263" s="124"/>
    </row>
    <row r="264" s="56" customFormat="1" ht="15">
      <c r="H264" s="124"/>
    </row>
    <row r="265" s="56" customFormat="1" ht="15">
      <c r="H265" s="124"/>
    </row>
    <row r="266" s="56" customFormat="1" ht="15">
      <c r="H266" s="124"/>
    </row>
    <row r="267" s="56" customFormat="1" ht="15">
      <c r="H267" s="124"/>
    </row>
    <row r="268" s="56" customFormat="1" ht="15">
      <c r="H268" s="124"/>
    </row>
    <row r="269" s="56" customFormat="1" ht="15">
      <c r="H269" s="124"/>
    </row>
    <row r="270" s="56" customFormat="1" ht="15">
      <c r="H270" s="124"/>
    </row>
    <row r="271" s="56" customFormat="1" ht="15">
      <c r="H271" s="124"/>
    </row>
    <row r="272" s="56" customFormat="1" ht="15">
      <c r="H272" s="124"/>
    </row>
    <row r="273" s="56" customFormat="1" ht="15">
      <c r="H273" s="124"/>
    </row>
    <row r="274" s="56" customFormat="1" ht="15">
      <c r="H274" s="124"/>
    </row>
    <row r="275" s="56" customFormat="1" ht="15">
      <c r="H275" s="124"/>
    </row>
    <row r="276" s="56" customFormat="1" ht="15">
      <c r="H276" s="124"/>
    </row>
    <row r="277" s="56" customFormat="1" ht="15">
      <c r="H277" s="124"/>
    </row>
    <row r="278" s="56" customFormat="1" ht="15">
      <c r="H278" s="124"/>
    </row>
    <row r="279" s="56" customFormat="1" ht="15">
      <c r="H279" s="124"/>
    </row>
    <row r="280" s="56" customFormat="1" ht="15">
      <c r="H280" s="124"/>
    </row>
    <row r="281" s="56" customFormat="1" ht="15">
      <c r="H281" s="124"/>
    </row>
    <row r="282" s="56" customFormat="1" ht="15">
      <c r="H282" s="124"/>
    </row>
    <row r="283" s="56" customFormat="1" ht="15">
      <c r="H283" s="124"/>
    </row>
    <row r="284" s="56" customFormat="1" ht="15">
      <c r="H284" s="124"/>
    </row>
    <row r="285" s="56" customFormat="1" ht="15">
      <c r="H285" s="124"/>
    </row>
    <row r="286" s="56" customFormat="1" ht="15">
      <c r="H286" s="124"/>
    </row>
    <row r="287" s="56" customFormat="1" ht="15">
      <c r="H287" s="124"/>
    </row>
    <row r="288" s="56" customFormat="1" ht="15">
      <c r="H288" s="124"/>
    </row>
    <row r="289" s="56" customFormat="1" ht="15">
      <c r="H289" s="124"/>
    </row>
    <row r="290" s="56" customFormat="1" ht="15">
      <c r="H290" s="124"/>
    </row>
    <row r="291" s="56" customFormat="1" ht="15">
      <c r="H291" s="124"/>
    </row>
    <row r="292" s="56" customFormat="1" ht="15">
      <c r="H292" s="124"/>
    </row>
    <row r="293" s="56" customFormat="1" ht="15">
      <c r="H293" s="124"/>
    </row>
    <row r="294" s="56" customFormat="1" ht="15">
      <c r="H294" s="124"/>
    </row>
    <row r="295" s="56" customFormat="1" ht="15">
      <c r="H295" s="124"/>
    </row>
    <row r="296" s="56" customFormat="1" ht="15">
      <c r="H296" s="124"/>
    </row>
    <row r="297" s="56" customFormat="1" ht="15">
      <c r="H297" s="124"/>
    </row>
    <row r="298" s="56" customFormat="1" ht="15">
      <c r="H298" s="124"/>
    </row>
    <row r="299" s="56" customFormat="1" ht="15">
      <c r="H299" s="124"/>
    </row>
    <row r="300" s="56" customFormat="1" ht="15">
      <c r="H300" s="124"/>
    </row>
    <row r="301" s="56" customFormat="1" ht="15">
      <c r="H301" s="124"/>
    </row>
    <row r="302" s="56" customFormat="1" ht="15">
      <c r="H302" s="124"/>
    </row>
    <row r="303" s="56" customFormat="1" ht="15">
      <c r="H303" s="124"/>
    </row>
    <row r="304" s="56" customFormat="1" ht="15">
      <c r="H304" s="124"/>
    </row>
    <row r="305" s="56" customFormat="1" ht="15">
      <c r="H305" s="124"/>
    </row>
    <row r="306" s="56" customFormat="1" ht="15">
      <c r="H306" s="124"/>
    </row>
    <row r="307" s="56" customFormat="1" ht="15">
      <c r="H307" s="124"/>
    </row>
    <row r="308" s="56" customFormat="1" ht="15">
      <c r="H308" s="124"/>
    </row>
    <row r="309" s="56" customFormat="1" ht="15">
      <c r="H309" s="124"/>
    </row>
    <row r="310" s="56" customFormat="1" ht="15">
      <c r="H310" s="124"/>
    </row>
    <row r="311" s="56" customFormat="1" ht="15">
      <c r="H311" s="124"/>
    </row>
    <row r="312" s="56" customFormat="1" ht="15">
      <c r="H312" s="124"/>
    </row>
    <row r="313" s="56" customFormat="1" ht="15">
      <c r="H313" s="124"/>
    </row>
    <row r="314" s="56" customFormat="1" ht="15">
      <c r="H314" s="124"/>
    </row>
    <row r="315" s="56" customFormat="1" ht="15">
      <c r="H315" s="124"/>
    </row>
    <row r="316" s="56" customFormat="1" ht="15">
      <c r="H316" s="124"/>
    </row>
    <row r="317" s="56" customFormat="1" ht="15">
      <c r="H317" s="124"/>
    </row>
    <row r="318" s="56" customFormat="1" ht="15">
      <c r="H318" s="124"/>
    </row>
    <row r="319" s="56" customFormat="1" ht="15">
      <c r="H319" s="124"/>
    </row>
    <row r="320" s="56" customFormat="1" ht="15">
      <c r="H320" s="124"/>
    </row>
    <row r="321" s="56" customFormat="1" ht="15">
      <c r="H321" s="124"/>
    </row>
    <row r="322" s="56" customFormat="1" ht="15">
      <c r="H322" s="124"/>
    </row>
    <row r="323" s="56" customFormat="1" ht="15">
      <c r="H323" s="124"/>
    </row>
    <row r="324" s="56" customFormat="1" ht="15">
      <c r="H324" s="124"/>
    </row>
  </sheetData>
  <sheetProtection/>
  <mergeCells count="8">
    <mergeCell ref="A1:N1"/>
    <mergeCell ref="A4:A5"/>
    <mergeCell ref="B4:B5"/>
    <mergeCell ref="E4:H4"/>
    <mergeCell ref="I4:K4"/>
    <mergeCell ref="A2:N2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61" r:id="rId2"/>
  <rowBreaks count="1" manualBreakCount="1">
    <brk id="95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1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1" sqref="C21"/>
    </sheetView>
  </sheetViews>
  <sheetFormatPr defaultColWidth="9.00390625" defaultRowHeight="12.75"/>
  <cols>
    <col min="1" max="1" width="37.625" style="9" customWidth="1"/>
    <col min="2" max="2" width="14.75390625" style="9" customWidth="1"/>
    <col min="3" max="3" width="10.125" style="9" customWidth="1"/>
    <col min="4" max="4" width="9.875" style="9" customWidth="1"/>
    <col min="5" max="5" width="10.125" style="9" customWidth="1"/>
    <col min="6" max="6" width="10.875" style="9" customWidth="1"/>
    <col min="7" max="16384" width="9.125" style="9" customWidth="1"/>
  </cols>
  <sheetData>
    <row r="1" spans="1:6" ht="21.75" customHeight="1">
      <c r="A1" s="11" t="s">
        <v>118</v>
      </c>
      <c r="B1" s="3"/>
      <c r="C1" s="12"/>
      <c r="D1" s="12"/>
      <c r="E1" s="12"/>
      <c r="F1" s="12"/>
    </row>
    <row r="2" spans="1:6" ht="22.5" customHeight="1">
      <c r="A2" s="11" t="str">
        <f>зерноск!A2</f>
        <v>по состоянию на 27 октября 2017 года</v>
      </c>
      <c r="B2" s="3"/>
      <c r="C2" s="12"/>
      <c r="D2" s="12"/>
      <c r="E2" s="12"/>
      <c r="F2" s="12"/>
    </row>
    <row r="3" spans="1:6" s="10" customFormat="1" ht="26.25" customHeight="1">
      <c r="A3" s="400" t="s">
        <v>1</v>
      </c>
      <c r="B3" s="391" t="s">
        <v>137</v>
      </c>
      <c r="C3" s="393" t="s">
        <v>119</v>
      </c>
      <c r="D3" s="391"/>
      <c r="E3" s="394"/>
      <c r="F3" s="394"/>
    </row>
    <row r="4" spans="1:6" s="10" customFormat="1" ht="57" customHeight="1">
      <c r="A4" s="407"/>
      <c r="B4" s="391"/>
      <c r="C4" s="31" t="s">
        <v>121</v>
      </c>
      <c r="D4" s="1" t="s">
        <v>109</v>
      </c>
      <c r="E4" s="1" t="s">
        <v>120</v>
      </c>
      <c r="F4" s="1" t="s">
        <v>103</v>
      </c>
    </row>
    <row r="5" spans="1:6" s="14" customFormat="1" ht="15.75">
      <c r="A5" s="252" t="s">
        <v>2</v>
      </c>
      <c r="B5" s="256">
        <v>45.681</v>
      </c>
      <c r="C5" s="179">
        <f>C6+C25+C36+C45+C53+C68+C75+C92</f>
        <v>40.893</v>
      </c>
      <c r="D5" s="38">
        <f>C5/B5*100</f>
        <v>89.51861824390886</v>
      </c>
      <c r="E5" s="21">
        <v>45.158</v>
      </c>
      <c r="F5" s="32">
        <f>C5-E5</f>
        <v>-4.265000000000001</v>
      </c>
    </row>
    <row r="6" spans="1:6" s="15" customFormat="1" ht="15.75">
      <c r="A6" s="253" t="s">
        <v>3</v>
      </c>
      <c r="B6" s="158">
        <v>14.17</v>
      </c>
      <c r="C6" s="180">
        <f>SUM(C7:C23)</f>
        <v>13.155999999999999</v>
      </c>
      <c r="D6" s="26">
        <f aca="true" t="shared" si="0" ref="D6:D71">C6/B6*100</f>
        <v>92.8440366972477</v>
      </c>
      <c r="E6" s="22">
        <v>16.37</v>
      </c>
      <c r="F6" s="33">
        <f>C6-E6</f>
        <v>-3.214000000000002</v>
      </c>
    </row>
    <row r="7" spans="1:6" s="2" customFormat="1" ht="15" hidden="1">
      <c r="A7" s="254" t="s">
        <v>4</v>
      </c>
      <c r="B7" s="155">
        <v>999999999</v>
      </c>
      <c r="C7" s="181"/>
      <c r="D7" s="27">
        <f t="shared" si="0"/>
        <v>0</v>
      </c>
      <c r="E7" s="23"/>
      <c r="F7" s="34">
        <f aca="true" t="shared" si="1" ref="F7:F72">C7-E7</f>
        <v>0</v>
      </c>
    </row>
    <row r="8" spans="1:6" s="2" customFormat="1" ht="15">
      <c r="A8" s="254" t="s">
        <v>5</v>
      </c>
      <c r="B8" s="155">
        <v>2.02</v>
      </c>
      <c r="C8" s="181">
        <v>2.02</v>
      </c>
      <c r="D8" s="27">
        <f t="shared" si="0"/>
        <v>100</v>
      </c>
      <c r="E8" s="23">
        <v>1.76</v>
      </c>
      <c r="F8" s="34">
        <f t="shared" si="1"/>
        <v>0.26</v>
      </c>
    </row>
    <row r="9" spans="1:6" s="2" customFormat="1" ht="15" hidden="1">
      <c r="A9" s="254" t="s">
        <v>6</v>
      </c>
      <c r="B9" s="155"/>
      <c r="C9" s="181"/>
      <c r="D9" s="27" t="e">
        <f t="shared" si="0"/>
        <v>#DIV/0!</v>
      </c>
      <c r="E9" s="23"/>
      <c r="F9" s="34">
        <f t="shared" si="1"/>
        <v>0</v>
      </c>
    </row>
    <row r="10" spans="1:6" s="2" customFormat="1" ht="15" hidden="1">
      <c r="A10" s="254" t="s">
        <v>7</v>
      </c>
      <c r="B10" s="155"/>
      <c r="C10" s="181"/>
      <c r="D10" s="27" t="e">
        <f t="shared" si="0"/>
        <v>#DIV/0!</v>
      </c>
      <c r="E10" s="23"/>
      <c r="F10" s="34">
        <f t="shared" si="1"/>
        <v>0</v>
      </c>
    </row>
    <row r="11" spans="1:6" s="2" customFormat="1" ht="15" hidden="1">
      <c r="A11" s="254" t="s">
        <v>8</v>
      </c>
      <c r="B11" s="155"/>
      <c r="C11" s="181"/>
      <c r="D11" s="27" t="e">
        <f t="shared" si="0"/>
        <v>#DIV/0!</v>
      </c>
      <c r="E11" s="23">
        <v>0.1</v>
      </c>
      <c r="F11" s="34">
        <f t="shared" si="1"/>
        <v>-0.1</v>
      </c>
    </row>
    <row r="12" spans="1:6" s="2" customFormat="1" ht="15" hidden="1">
      <c r="A12" s="254" t="s">
        <v>9</v>
      </c>
      <c r="B12" s="155"/>
      <c r="C12" s="181"/>
      <c r="D12" s="27" t="e">
        <f t="shared" si="0"/>
        <v>#DIV/0!</v>
      </c>
      <c r="E12" s="23"/>
      <c r="F12" s="34">
        <f t="shared" si="1"/>
        <v>0</v>
      </c>
    </row>
    <row r="13" spans="1:6" s="2" customFormat="1" ht="15" hidden="1">
      <c r="A13" s="254" t="s">
        <v>10</v>
      </c>
      <c r="B13" s="155">
        <v>999999999</v>
      </c>
      <c r="C13" s="181"/>
      <c r="D13" s="27">
        <f t="shared" si="0"/>
        <v>0</v>
      </c>
      <c r="E13" s="23">
        <v>0.064</v>
      </c>
      <c r="F13" s="34">
        <f t="shared" si="1"/>
        <v>-0.064</v>
      </c>
    </row>
    <row r="14" spans="1:6" s="2" customFormat="1" ht="15" hidden="1">
      <c r="A14" s="254" t="s">
        <v>11</v>
      </c>
      <c r="B14" s="155"/>
      <c r="C14" s="181"/>
      <c r="D14" s="27" t="e">
        <f t="shared" si="0"/>
        <v>#DIV/0!</v>
      </c>
      <c r="E14" s="23"/>
      <c r="F14" s="34">
        <f t="shared" si="1"/>
        <v>0</v>
      </c>
    </row>
    <row r="15" spans="1:6" s="2" customFormat="1" ht="15" hidden="1">
      <c r="A15" s="254" t="s">
        <v>12</v>
      </c>
      <c r="B15" s="155"/>
      <c r="C15" s="181"/>
      <c r="D15" s="27" t="e">
        <f t="shared" si="0"/>
        <v>#DIV/0!</v>
      </c>
      <c r="E15" s="23"/>
      <c r="F15" s="34">
        <f t="shared" si="1"/>
        <v>0</v>
      </c>
    </row>
    <row r="16" spans="1:6" s="2" customFormat="1" ht="15" hidden="1">
      <c r="A16" s="254" t="s">
        <v>92</v>
      </c>
      <c r="B16" s="155">
        <v>999999999</v>
      </c>
      <c r="C16" s="181"/>
      <c r="D16" s="27">
        <f t="shared" si="0"/>
        <v>0</v>
      </c>
      <c r="E16" s="27"/>
      <c r="F16" s="37">
        <f t="shared" si="1"/>
        <v>0</v>
      </c>
    </row>
    <row r="17" spans="1:6" s="2" customFormat="1" ht="15" hidden="1">
      <c r="A17" s="254" t="s">
        <v>13</v>
      </c>
      <c r="B17" s="155"/>
      <c r="C17" s="181"/>
      <c r="D17" s="27" t="e">
        <f t="shared" si="0"/>
        <v>#DIV/0!</v>
      </c>
      <c r="E17" s="27"/>
      <c r="F17" s="37">
        <f t="shared" si="1"/>
        <v>0</v>
      </c>
    </row>
    <row r="18" spans="1:6" s="2" customFormat="1" ht="15" hidden="1">
      <c r="A18" s="254" t="s">
        <v>14</v>
      </c>
      <c r="B18" s="155"/>
      <c r="C18" s="181"/>
      <c r="D18" s="27" t="e">
        <f t="shared" si="0"/>
        <v>#DIV/0!</v>
      </c>
      <c r="E18" s="27"/>
      <c r="F18" s="37">
        <f t="shared" si="1"/>
        <v>0</v>
      </c>
    </row>
    <row r="19" spans="1:6" s="2" customFormat="1" ht="15">
      <c r="A19" s="254" t="s">
        <v>15</v>
      </c>
      <c r="B19" s="155">
        <v>5.071</v>
      </c>
      <c r="C19" s="181">
        <v>4.9</v>
      </c>
      <c r="D19" s="27">
        <f t="shared" si="0"/>
        <v>96.62788404653917</v>
      </c>
      <c r="E19" s="27">
        <v>4.936</v>
      </c>
      <c r="F19" s="37">
        <f t="shared" si="1"/>
        <v>-0.03599999999999959</v>
      </c>
    </row>
    <row r="20" spans="1:6" s="2" customFormat="1" ht="15" hidden="1">
      <c r="A20" s="254" t="s">
        <v>16</v>
      </c>
      <c r="B20" s="155"/>
      <c r="C20" s="181"/>
      <c r="D20" s="27" t="e">
        <f t="shared" si="0"/>
        <v>#DIV/0!</v>
      </c>
      <c r="E20" s="27"/>
      <c r="F20" s="37">
        <f t="shared" si="1"/>
        <v>0</v>
      </c>
    </row>
    <row r="21" spans="1:6" s="2" customFormat="1" ht="15">
      <c r="A21" s="254" t="s">
        <v>17</v>
      </c>
      <c r="B21" s="155">
        <v>4.401</v>
      </c>
      <c r="C21" s="181">
        <v>4.271</v>
      </c>
      <c r="D21" s="27">
        <f t="shared" si="0"/>
        <v>97.04612588048171</v>
      </c>
      <c r="E21" s="27">
        <v>6.76</v>
      </c>
      <c r="F21" s="37">
        <f t="shared" si="1"/>
        <v>-2.489</v>
      </c>
    </row>
    <row r="22" spans="1:6" s="2" customFormat="1" ht="15" hidden="1">
      <c r="A22" s="254" t="s">
        <v>18</v>
      </c>
      <c r="B22" s="155">
        <v>999999999</v>
      </c>
      <c r="C22" s="181"/>
      <c r="D22" s="27">
        <f t="shared" si="0"/>
        <v>0</v>
      </c>
      <c r="E22" s="27"/>
      <c r="F22" s="37">
        <f t="shared" si="1"/>
        <v>0</v>
      </c>
    </row>
    <row r="23" spans="1:6" s="2" customFormat="1" ht="15">
      <c r="A23" s="254" t="s">
        <v>19</v>
      </c>
      <c r="B23" s="155">
        <v>2.481</v>
      </c>
      <c r="C23" s="181">
        <v>1.965</v>
      </c>
      <c r="D23" s="27">
        <f t="shared" si="0"/>
        <v>79.2019347037485</v>
      </c>
      <c r="E23" s="27">
        <v>2.75</v>
      </c>
      <c r="F23" s="37">
        <f t="shared" si="1"/>
        <v>-0.7849999999999999</v>
      </c>
    </row>
    <row r="24" spans="1:6" s="2" customFormat="1" ht="15" hidden="1">
      <c r="A24" s="254"/>
      <c r="B24" s="155"/>
      <c r="C24" s="181"/>
      <c r="D24" s="27"/>
      <c r="E24" s="27"/>
      <c r="F24" s="37"/>
    </row>
    <row r="25" spans="1:6" s="15" customFormat="1" ht="15.75">
      <c r="A25" s="253" t="s">
        <v>20</v>
      </c>
      <c r="B25" s="158">
        <v>6.872</v>
      </c>
      <c r="C25" s="180">
        <f>SUM(C26:C35)-C29</f>
        <v>4.908</v>
      </c>
      <c r="D25" s="22">
        <f t="shared" si="0"/>
        <v>71.42025611175787</v>
      </c>
      <c r="E25" s="22">
        <v>6.75</v>
      </c>
      <c r="F25" s="33">
        <f t="shared" si="1"/>
        <v>-1.8419999999999996</v>
      </c>
    </row>
    <row r="26" spans="1:6" s="2" customFormat="1" ht="15" hidden="1">
      <c r="A26" s="254" t="s">
        <v>61</v>
      </c>
      <c r="B26" s="155"/>
      <c r="C26" s="181"/>
      <c r="D26" s="27" t="e">
        <f t="shared" si="0"/>
        <v>#DIV/0!</v>
      </c>
      <c r="E26" s="27"/>
      <c r="F26" s="37">
        <f t="shared" si="1"/>
        <v>0</v>
      </c>
    </row>
    <row r="27" spans="1:6" s="2" customFormat="1" ht="15" hidden="1">
      <c r="A27" s="254" t="s">
        <v>21</v>
      </c>
      <c r="B27" s="155"/>
      <c r="C27" s="181"/>
      <c r="D27" s="27" t="e">
        <f t="shared" si="0"/>
        <v>#DIV/0!</v>
      </c>
      <c r="E27" s="27"/>
      <c r="F27" s="37">
        <f t="shared" si="1"/>
        <v>0</v>
      </c>
    </row>
    <row r="28" spans="1:6" s="2" customFormat="1" ht="15" hidden="1">
      <c r="A28" s="254" t="s">
        <v>22</v>
      </c>
      <c r="B28" s="155"/>
      <c r="C28" s="181"/>
      <c r="D28" s="27" t="e">
        <f t="shared" si="0"/>
        <v>#DIV/0!</v>
      </c>
      <c r="E28" s="27"/>
      <c r="F28" s="37">
        <f t="shared" si="1"/>
        <v>0</v>
      </c>
    </row>
    <row r="29" spans="1:6" s="2" customFormat="1" ht="15" hidden="1">
      <c r="A29" s="254" t="s">
        <v>62</v>
      </c>
      <c r="B29" s="155"/>
      <c r="C29" s="181"/>
      <c r="D29" s="27" t="e">
        <f t="shared" si="0"/>
        <v>#DIV/0!</v>
      </c>
      <c r="E29" s="27"/>
      <c r="F29" s="37">
        <f t="shared" si="1"/>
        <v>0</v>
      </c>
    </row>
    <row r="30" spans="1:6" s="2" customFormat="1" ht="15">
      <c r="A30" s="254" t="s">
        <v>23</v>
      </c>
      <c r="B30" s="155">
        <v>5.333</v>
      </c>
      <c r="C30" s="181">
        <v>4.048</v>
      </c>
      <c r="D30" s="27">
        <f t="shared" si="0"/>
        <v>75.9047440465029</v>
      </c>
      <c r="E30" s="27">
        <v>5.35</v>
      </c>
      <c r="F30" s="37">
        <f t="shared" si="1"/>
        <v>-1.3019999999999996</v>
      </c>
    </row>
    <row r="31" spans="1:6" s="2" customFormat="1" ht="15" hidden="1">
      <c r="A31" s="254" t="s">
        <v>24</v>
      </c>
      <c r="B31" s="155">
        <v>999999999</v>
      </c>
      <c r="C31" s="181"/>
      <c r="D31" s="27">
        <f t="shared" si="0"/>
        <v>0</v>
      </c>
      <c r="E31" s="27"/>
      <c r="F31" s="37">
        <f t="shared" si="1"/>
        <v>0</v>
      </c>
    </row>
    <row r="32" spans="1:6" s="2" customFormat="1" ht="15" hidden="1">
      <c r="A32" s="254" t="s">
        <v>25</v>
      </c>
      <c r="B32" s="155"/>
      <c r="C32" s="181"/>
      <c r="D32" s="27" t="e">
        <f t="shared" si="0"/>
        <v>#DIV/0!</v>
      </c>
      <c r="E32" s="27"/>
      <c r="F32" s="37">
        <f t="shared" si="1"/>
        <v>0</v>
      </c>
    </row>
    <row r="33" spans="1:6" s="2" customFormat="1" ht="15" hidden="1">
      <c r="A33" s="254" t="s">
        <v>26</v>
      </c>
      <c r="B33" s="155"/>
      <c r="C33" s="181"/>
      <c r="D33" s="27" t="e">
        <f t="shared" si="0"/>
        <v>#DIV/0!</v>
      </c>
      <c r="E33" s="27"/>
      <c r="F33" s="37">
        <f t="shared" si="1"/>
        <v>0</v>
      </c>
    </row>
    <row r="34" spans="1:6" s="2" customFormat="1" ht="15">
      <c r="A34" s="254" t="s">
        <v>27</v>
      </c>
      <c r="B34" s="155">
        <v>1.4</v>
      </c>
      <c r="C34" s="181">
        <v>0.86</v>
      </c>
      <c r="D34" s="27">
        <f t="shared" si="0"/>
        <v>61.42857142857143</v>
      </c>
      <c r="E34" s="27">
        <v>1.4</v>
      </c>
      <c r="F34" s="37">
        <f t="shared" si="1"/>
        <v>-0.5399999999999999</v>
      </c>
    </row>
    <row r="35" spans="1:6" s="2" customFormat="1" ht="15" hidden="1">
      <c r="A35" s="254" t="s">
        <v>28</v>
      </c>
      <c r="B35" s="155">
        <v>999999999</v>
      </c>
      <c r="C35" s="181"/>
      <c r="D35" s="27">
        <f t="shared" si="0"/>
        <v>0</v>
      </c>
      <c r="E35" s="27"/>
      <c r="F35" s="37">
        <f t="shared" si="1"/>
        <v>0</v>
      </c>
    </row>
    <row r="36" spans="1:6" s="15" customFormat="1" ht="15.75" hidden="1">
      <c r="A36" s="253" t="s">
        <v>93</v>
      </c>
      <c r="B36" s="158"/>
      <c r="C36" s="180">
        <f>SUM(C37:C44)</f>
        <v>0</v>
      </c>
      <c r="D36" s="22" t="e">
        <f t="shared" si="0"/>
        <v>#DIV/0!</v>
      </c>
      <c r="E36" s="22">
        <f>SUM(E37:E44)</f>
        <v>0</v>
      </c>
      <c r="F36" s="33">
        <f t="shared" si="1"/>
        <v>0</v>
      </c>
    </row>
    <row r="37" spans="1:6" s="20" customFormat="1" ht="15" hidden="1">
      <c r="A37" s="254" t="s">
        <v>63</v>
      </c>
      <c r="B37" s="155"/>
      <c r="C37" s="181"/>
      <c r="D37" s="23" t="e">
        <f t="shared" si="0"/>
        <v>#DIV/0!</v>
      </c>
      <c r="E37" s="23"/>
      <c r="F37" s="34">
        <f t="shared" si="1"/>
        <v>0</v>
      </c>
    </row>
    <row r="38" spans="1:9" s="2" customFormat="1" ht="15" hidden="1">
      <c r="A38" s="254" t="s">
        <v>67</v>
      </c>
      <c r="B38" s="155"/>
      <c r="C38" s="181"/>
      <c r="D38" s="23" t="e">
        <f t="shared" si="0"/>
        <v>#DIV/0!</v>
      </c>
      <c r="E38" s="23"/>
      <c r="F38" s="34">
        <f t="shared" si="1"/>
        <v>0</v>
      </c>
      <c r="I38" s="152"/>
    </row>
    <row r="39" spans="1:9" s="2" customFormat="1" ht="15" hidden="1">
      <c r="A39" s="254" t="s">
        <v>101</v>
      </c>
      <c r="B39" s="155"/>
      <c r="C39" s="181"/>
      <c r="D39" s="23"/>
      <c r="E39" s="23"/>
      <c r="F39" s="34"/>
      <c r="I39" s="152"/>
    </row>
    <row r="40" spans="1:6" s="2" customFormat="1" ht="15" hidden="1">
      <c r="A40" s="254" t="s">
        <v>30</v>
      </c>
      <c r="B40" s="155"/>
      <c r="C40" s="181"/>
      <c r="D40" s="23" t="e">
        <f t="shared" si="0"/>
        <v>#DIV/0!</v>
      </c>
      <c r="E40" s="23"/>
      <c r="F40" s="34">
        <f t="shared" si="1"/>
        <v>0</v>
      </c>
    </row>
    <row r="41" spans="1:6" s="2" customFormat="1" ht="15" hidden="1">
      <c r="A41" s="254" t="s">
        <v>31</v>
      </c>
      <c r="B41" s="155"/>
      <c r="C41" s="181"/>
      <c r="D41" s="23" t="e">
        <f t="shared" si="0"/>
        <v>#DIV/0!</v>
      </c>
      <c r="E41" s="142"/>
      <c r="F41" s="34">
        <f t="shared" si="1"/>
        <v>0</v>
      </c>
    </row>
    <row r="42" spans="1:6" s="2" customFormat="1" ht="15" hidden="1">
      <c r="A42" s="254" t="s">
        <v>32</v>
      </c>
      <c r="B42" s="155"/>
      <c r="C42" s="181"/>
      <c r="D42" s="23" t="e">
        <f t="shared" si="0"/>
        <v>#DIV/0!</v>
      </c>
      <c r="E42" s="23"/>
      <c r="F42" s="37">
        <f t="shared" si="1"/>
        <v>0</v>
      </c>
    </row>
    <row r="43" spans="1:6" s="2" customFormat="1" ht="15" hidden="1">
      <c r="A43" s="254" t="s">
        <v>33</v>
      </c>
      <c r="B43" s="155"/>
      <c r="C43" s="181"/>
      <c r="D43" s="23" t="e">
        <f t="shared" si="0"/>
        <v>#DIV/0!</v>
      </c>
      <c r="E43" s="23"/>
      <c r="F43" s="34">
        <f t="shared" si="1"/>
        <v>0</v>
      </c>
    </row>
    <row r="44" spans="1:6" s="2" customFormat="1" ht="15" hidden="1">
      <c r="A44" s="254" t="s">
        <v>102</v>
      </c>
      <c r="B44" s="155"/>
      <c r="C44" s="181"/>
      <c r="D44" s="23"/>
      <c r="E44" s="23"/>
      <c r="F44" s="34"/>
    </row>
    <row r="45" spans="1:6" s="15" customFormat="1" ht="15.75" hidden="1">
      <c r="A45" s="253" t="s">
        <v>98</v>
      </c>
      <c r="B45" s="158"/>
      <c r="C45" s="183">
        <f>SUM(C46:C52)</f>
        <v>0</v>
      </c>
      <c r="D45" s="26" t="e">
        <f t="shared" si="0"/>
        <v>#DIV/0!</v>
      </c>
      <c r="E45" s="22">
        <v>0</v>
      </c>
      <c r="F45" s="33">
        <f t="shared" si="1"/>
        <v>0</v>
      </c>
    </row>
    <row r="46" spans="1:6" s="2" customFormat="1" ht="15" hidden="1">
      <c r="A46" s="254" t="s">
        <v>64</v>
      </c>
      <c r="B46" s="155"/>
      <c r="C46" s="181"/>
      <c r="D46" s="23" t="e">
        <f t="shared" si="0"/>
        <v>#DIV/0!</v>
      </c>
      <c r="E46" s="23"/>
      <c r="F46" s="34">
        <f t="shared" si="1"/>
        <v>0</v>
      </c>
    </row>
    <row r="47" spans="1:6" s="2" customFormat="1" ht="15" hidden="1">
      <c r="A47" s="254" t="s">
        <v>65</v>
      </c>
      <c r="B47" s="155"/>
      <c r="C47" s="181"/>
      <c r="D47" s="23" t="e">
        <f t="shared" si="0"/>
        <v>#DIV/0!</v>
      </c>
      <c r="E47" s="23"/>
      <c r="F47" s="34">
        <f t="shared" si="1"/>
        <v>0</v>
      </c>
    </row>
    <row r="48" spans="1:6" s="2" customFormat="1" ht="15" hidden="1">
      <c r="A48" s="254" t="s">
        <v>66</v>
      </c>
      <c r="B48" s="155"/>
      <c r="C48" s="181"/>
      <c r="D48" s="23" t="e">
        <f t="shared" si="0"/>
        <v>#DIV/0!</v>
      </c>
      <c r="E48" s="23"/>
      <c r="F48" s="34">
        <f t="shared" si="1"/>
        <v>0</v>
      </c>
    </row>
    <row r="49" spans="1:6" s="2" customFormat="1" ht="15" hidden="1">
      <c r="A49" s="254" t="s">
        <v>29</v>
      </c>
      <c r="B49" s="155"/>
      <c r="C49" s="181"/>
      <c r="D49" s="23" t="e">
        <f t="shared" si="0"/>
        <v>#DIV/0!</v>
      </c>
      <c r="E49" s="23"/>
      <c r="F49" s="34">
        <f t="shared" si="1"/>
        <v>0</v>
      </c>
    </row>
    <row r="50" spans="1:6" s="2" customFormat="1" ht="15" hidden="1">
      <c r="A50" s="254" t="s">
        <v>68</v>
      </c>
      <c r="B50" s="155"/>
      <c r="C50" s="181"/>
      <c r="D50" s="23" t="e">
        <f t="shared" si="0"/>
        <v>#DIV/0!</v>
      </c>
      <c r="E50" s="23"/>
      <c r="F50" s="34">
        <f t="shared" si="1"/>
        <v>0</v>
      </c>
    </row>
    <row r="51" spans="1:6" s="2" customFormat="1" ht="15" hidden="1">
      <c r="A51" s="254" t="s">
        <v>69</v>
      </c>
      <c r="B51" s="155"/>
      <c r="C51" s="181"/>
      <c r="D51" s="23" t="e">
        <f t="shared" si="0"/>
        <v>#DIV/0!</v>
      </c>
      <c r="E51" s="23"/>
      <c r="F51" s="34">
        <f t="shared" si="1"/>
        <v>0</v>
      </c>
    </row>
    <row r="52" spans="1:6" s="2" customFormat="1" ht="15" hidden="1">
      <c r="A52" s="254" t="s">
        <v>95</v>
      </c>
      <c r="B52" s="155"/>
      <c r="C52" s="181"/>
      <c r="D52" s="23" t="e">
        <f t="shared" si="0"/>
        <v>#DIV/0!</v>
      </c>
      <c r="E52" s="23"/>
      <c r="F52" s="34">
        <f t="shared" si="1"/>
        <v>0</v>
      </c>
    </row>
    <row r="53" spans="1:6" s="15" customFormat="1" ht="15.75">
      <c r="A53" s="193" t="s">
        <v>34</v>
      </c>
      <c r="B53" s="158">
        <v>8.092</v>
      </c>
      <c r="C53" s="184">
        <f>SUM(C54:C67)</f>
        <v>7.202000000000001</v>
      </c>
      <c r="D53" s="22">
        <f t="shared" si="0"/>
        <v>89.00148294611962</v>
      </c>
      <c r="E53" s="22">
        <v>8.112</v>
      </c>
      <c r="F53" s="33">
        <f t="shared" si="1"/>
        <v>-0.9099999999999993</v>
      </c>
    </row>
    <row r="54" spans="1:6" s="20" customFormat="1" ht="15" hidden="1">
      <c r="A54" s="195" t="s">
        <v>70</v>
      </c>
      <c r="B54" s="155"/>
      <c r="C54" s="185"/>
      <c r="D54" s="23" t="e">
        <f t="shared" si="0"/>
        <v>#DIV/0!</v>
      </c>
      <c r="E54" s="23"/>
      <c r="F54" s="37">
        <f t="shared" si="1"/>
        <v>0</v>
      </c>
    </row>
    <row r="55" spans="1:6" s="2" customFormat="1" ht="15" hidden="1">
      <c r="A55" s="195" t="s">
        <v>71</v>
      </c>
      <c r="B55" s="155"/>
      <c r="C55" s="185"/>
      <c r="D55" s="23" t="e">
        <f t="shared" si="0"/>
        <v>#DIV/0!</v>
      </c>
      <c r="E55" s="23"/>
      <c r="F55" s="37">
        <f t="shared" si="1"/>
        <v>0</v>
      </c>
    </row>
    <row r="56" spans="1:6" s="2" customFormat="1" ht="15" hidden="1">
      <c r="A56" s="195" t="s">
        <v>72</v>
      </c>
      <c r="B56" s="155"/>
      <c r="C56" s="185"/>
      <c r="D56" s="23" t="e">
        <f t="shared" si="0"/>
        <v>#DIV/0!</v>
      </c>
      <c r="E56" s="23"/>
      <c r="F56" s="37">
        <f t="shared" si="1"/>
        <v>0</v>
      </c>
    </row>
    <row r="57" spans="1:6" s="2" customFormat="1" ht="15">
      <c r="A57" s="195" t="s">
        <v>73</v>
      </c>
      <c r="B57" s="155">
        <v>1.103</v>
      </c>
      <c r="C57" s="185">
        <v>1.1</v>
      </c>
      <c r="D57" s="23">
        <f t="shared" si="0"/>
        <v>99.72801450589303</v>
      </c>
      <c r="E57" s="23">
        <v>1.3</v>
      </c>
      <c r="F57" s="37">
        <f t="shared" si="1"/>
        <v>-0.19999999999999996</v>
      </c>
    </row>
    <row r="58" spans="1:6" s="2" customFormat="1" ht="15">
      <c r="A58" s="195" t="s">
        <v>74</v>
      </c>
      <c r="B58" s="155">
        <v>4.547</v>
      </c>
      <c r="C58" s="185">
        <v>4.059</v>
      </c>
      <c r="D58" s="23">
        <f t="shared" si="0"/>
        <v>89.26764899934024</v>
      </c>
      <c r="E58" s="23">
        <v>4.4</v>
      </c>
      <c r="F58" s="37">
        <f t="shared" si="1"/>
        <v>-0.3410000000000002</v>
      </c>
    </row>
    <row r="59" spans="1:6" s="2" customFormat="1" ht="15" hidden="1">
      <c r="A59" s="195" t="s">
        <v>35</v>
      </c>
      <c r="B59" s="155"/>
      <c r="C59" s="185"/>
      <c r="D59" s="23" t="e">
        <f t="shared" si="0"/>
        <v>#DIV/0!</v>
      </c>
      <c r="E59" s="23"/>
      <c r="F59" s="37">
        <f t="shared" si="1"/>
        <v>0</v>
      </c>
    </row>
    <row r="60" spans="1:6" s="2" customFormat="1" ht="15" hidden="1">
      <c r="A60" s="195" t="s">
        <v>94</v>
      </c>
      <c r="B60" s="155"/>
      <c r="C60" s="185"/>
      <c r="D60" s="23" t="e">
        <f>C60/B60*100</f>
        <v>#DIV/0!</v>
      </c>
      <c r="E60" s="23"/>
      <c r="F60" s="37">
        <f>C60-E60</f>
        <v>0</v>
      </c>
    </row>
    <row r="61" spans="1:6" s="2" customFormat="1" ht="15" hidden="1">
      <c r="A61" s="195" t="s">
        <v>36</v>
      </c>
      <c r="B61" s="155">
        <v>0.104</v>
      </c>
      <c r="C61" s="185"/>
      <c r="D61" s="23">
        <f t="shared" si="0"/>
        <v>0</v>
      </c>
      <c r="E61" s="23">
        <v>0.2</v>
      </c>
      <c r="F61" s="37">
        <f t="shared" si="1"/>
        <v>-0.2</v>
      </c>
    </row>
    <row r="62" spans="1:6" s="2" customFormat="1" ht="15">
      <c r="A62" s="195" t="s">
        <v>75</v>
      </c>
      <c r="B62" s="155">
        <v>2.338</v>
      </c>
      <c r="C62" s="185">
        <v>2.043</v>
      </c>
      <c r="D62" s="23">
        <f t="shared" si="0"/>
        <v>87.38237810094098</v>
      </c>
      <c r="E62" s="23">
        <v>2.2</v>
      </c>
      <c r="F62" s="37">
        <f t="shared" si="1"/>
        <v>-0.15700000000000003</v>
      </c>
    </row>
    <row r="63" spans="1:6" s="2" customFormat="1" ht="15" hidden="1">
      <c r="A63" s="195" t="s">
        <v>37</v>
      </c>
      <c r="B63" s="155"/>
      <c r="C63" s="185"/>
      <c r="D63" s="23" t="e">
        <f t="shared" si="0"/>
        <v>#DIV/0!</v>
      </c>
      <c r="E63" s="23"/>
      <c r="F63" s="37">
        <f t="shared" si="1"/>
        <v>0</v>
      </c>
    </row>
    <row r="64" spans="1:6" s="2" customFormat="1" ht="15" hidden="1">
      <c r="A64" s="195" t="s">
        <v>38</v>
      </c>
      <c r="B64" s="155"/>
      <c r="C64" s="185"/>
      <c r="D64" s="23" t="e">
        <f t="shared" si="0"/>
        <v>#DIV/0!</v>
      </c>
      <c r="E64" s="23"/>
      <c r="F64" s="37">
        <f t="shared" si="1"/>
        <v>0</v>
      </c>
    </row>
    <row r="65" spans="1:6" s="2" customFormat="1" ht="15" hidden="1">
      <c r="A65" s="254" t="s">
        <v>39</v>
      </c>
      <c r="B65" s="155"/>
      <c r="C65" s="185"/>
      <c r="D65" s="23" t="e">
        <f t="shared" si="0"/>
        <v>#DIV/0!</v>
      </c>
      <c r="E65" s="23"/>
      <c r="F65" s="37">
        <f t="shared" si="1"/>
        <v>0</v>
      </c>
    </row>
    <row r="66" spans="1:6" s="2" customFormat="1" ht="15" hidden="1">
      <c r="A66" s="254" t="s">
        <v>40</v>
      </c>
      <c r="B66" s="155"/>
      <c r="C66" s="181"/>
      <c r="D66" s="23" t="e">
        <f t="shared" si="0"/>
        <v>#DIV/0!</v>
      </c>
      <c r="E66" s="23"/>
      <c r="F66" s="37">
        <f t="shared" si="1"/>
        <v>0</v>
      </c>
    </row>
    <row r="67" spans="1:6" s="2" customFormat="1" ht="15" hidden="1">
      <c r="A67" s="195" t="s">
        <v>41</v>
      </c>
      <c r="B67" s="155"/>
      <c r="C67" s="185"/>
      <c r="D67" s="23" t="e">
        <f t="shared" si="0"/>
        <v>#DIV/0!</v>
      </c>
      <c r="E67" s="23"/>
      <c r="F67" s="37">
        <f t="shared" si="1"/>
        <v>0</v>
      </c>
    </row>
    <row r="68" spans="1:6" s="15" customFormat="1" ht="15.75">
      <c r="A68" s="193" t="s">
        <v>76</v>
      </c>
      <c r="B68" s="158">
        <v>5.823</v>
      </c>
      <c r="C68" s="184">
        <f>SUM(C69:C74)-C72-C73</f>
        <v>5.823</v>
      </c>
      <c r="D68" s="22">
        <f t="shared" si="0"/>
        <v>100</v>
      </c>
      <c r="E68" s="22">
        <v>2.1</v>
      </c>
      <c r="F68" s="117">
        <f t="shared" si="1"/>
        <v>3.7230000000000003</v>
      </c>
    </row>
    <row r="69" spans="1:6" s="2" customFormat="1" ht="15">
      <c r="A69" s="195" t="s">
        <v>77</v>
      </c>
      <c r="B69" s="155">
        <v>5.823</v>
      </c>
      <c r="C69" s="185">
        <v>5.823</v>
      </c>
      <c r="D69" s="23">
        <f t="shared" si="0"/>
        <v>100</v>
      </c>
      <c r="E69" s="23">
        <v>2.1</v>
      </c>
      <c r="F69" s="153">
        <f t="shared" si="1"/>
        <v>3.7230000000000003</v>
      </c>
    </row>
    <row r="70" spans="1:6" s="2" customFormat="1" ht="15.75" hidden="1">
      <c r="A70" s="195" t="s">
        <v>42</v>
      </c>
      <c r="B70" s="155"/>
      <c r="C70" s="185"/>
      <c r="D70" s="23" t="e">
        <f t="shared" si="0"/>
        <v>#DIV/0!</v>
      </c>
      <c r="E70" s="23"/>
      <c r="F70" s="33">
        <f t="shared" si="1"/>
        <v>0</v>
      </c>
    </row>
    <row r="71" spans="1:6" s="2" customFormat="1" ht="15.75" hidden="1">
      <c r="A71" s="195" t="s">
        <v>43</v>
      </c>
      <c r="B71" s="155"/>
      <c r="C71" s="185"/>
      <c r="D71" s="23" t="e">
        <f t="shared" si="0"/>
        <v>#DIV/0!</v>
      </c>
      <c r="E71" s="23"/>
      <c r="F71" s="33">
        <f t="shared" si="1"/>
        <v>0</v>
      </c>
    </row>
    <row r="72" spans="1:6" s="2" customFormat="1" ht="15.75" hidden="1">
      <c r="A72" s="195" t="s">
        <v>78</v>
      </c>
      <c r="B72" s="155"/>
      <c r="C72" s="185"/>
      <c r="D72" s="23" t="e">
        <f aca="true" t="shared" si="2" ref="D72:D102">C72/B72*100</f>
        <v>#DIV/0!</v>
      </c>
      <c r="E72" s="23"/>
      <c r="F72" s="33">
        <f t="shared" si="1"/>
        <v>0</v>
      </c>
    </row>
    <row r="73" spans="1:6" s="2" customFormat="1" ht="15.75" hidden="1">
      <c r="A73" s="195" t="s">
        <v>79</v>
      </c>
      <c r="B73" s="155"/>
      <c r="C73" s="185"/>
      <c r="D73" s="23" t="e">
        <f t="shared" si="2"/>
        <v>#DIV/0!</v>
      </c>
      <c r="E73" s="23"/>
      <c r="F73" s="33">
        <f aca="true" t="shared" si="3" ref="F73:F102">C73-E73</f>
        <v>0</v>
      </c>
    </row>
    <row r="74" spans="1:6" s="2" customFormat="1" ht="15.75" hidden="1">
      <c r="A74" s="195" t="s">
        <v>44</v>
      </c>
      <c r="B74" s="155"/>
      <c r="C74" s="185"/>
      <c r="D74" s="23" t="e">
        <f t="shared" si="2"/>
        <v>#DIV/0!</v>
      </c>
      <c r="E74" s="23"/>
      <c r="F74" s="33">
        <f t="shared" si="3"/>
        <v>0</v>
      </c>
    </row>
    <row r="75" spans="1:6" s="15" customFormat="1" ht="15.75">
      <c r="A75" s="193" t="s">
        <v>45</v>
      </c>
      <c r="B75" s="158">
        <v>10.724</v>
      </c>
      <c r="C75" s="184">
        <f>SUM(C76:C91)-C82-C83-C91</f>
        <v>9.803999999999998</v>
      </c>
      <c r="D75" s="22">
        <f t="shared" si="2"/>
        <v>91.42111152555015</v>
      </c>
      <c r="E75" s="22">
        <v>11.826</v>
      </c>
      <c r="F75" s="116">
        <f t="shared" si="3"/>
        <v>-2.022000000000002</v>
      </c>
    </row>
    <row r="76" spans="1:6" s="2" customFormat="1" ht="15.75" hidden="1">
      <c r="A76" s="195" t="s">
        <v>80</v>
      </c>
      <c r="B76" s="155"/>
      <c r="C76" s="185"/>
      <c r="D76" s="23" t="e">
        <f t="shared" si="2"/>
        <v>#DIV/0!</v>
      </c>
      <c r="E76" s="23"/>
      <c r="F76" s="33">
        <f t="shared" si="3"/>
        <v>0</v>
      </c>
    </row>
    <row r="77" spans="1:6" s="2" customFormat="1" ht="15.75" hidden="1">
      <c r="A77" s="195" t="s">
        <v>81</v>
      </c>
      <c r="B77" s="155"/>
      <c r="C77" s="185"/>
      <c r="D77" s="23" t="e">
        <f t="shared" si="2"/>
        <v>#DIV/0!</v>
      </c>
      <c r="E77" s="23"/>
      <c r="F77" s="33">
        <f t="shared" si="3"/>
        <v>0</v>
      </c>
    </row>
    <row r="78" spans="1:6" s="2" customFormat="1" ht="15.75" hidden="1">
      <c r="A78" s="195" t="s">
        <v>82</v>
      </c>
      <c r="B78" s="155"/>
      <c r="C78" s="185"/>
      <c r="D78" s="23" t="e">
        <f t="shared" si="2"/>
        <v>#DIV/0!</v>
      </c>
      <c r="E78" s="23"/>
      <c r="F78" s="33">
        <f t="shared" si="3"/>
        <v>0</v>
      </c>
    </row>
    <row r="79" spans="1:6" s="2" customFormat="1" ht="15.75" hidden="1">
      <c r="A79" s="195" t="s">
        <v>83</v>
      </c>
      <c r="B79" s="155"/>
      <c r="C79" s="185"/>
      <c r="D79" s="23" t="e">
        <f t="shared" si="2"/>
        <v>#DIV/0!</v>
      </c>
      <c r="E79" s="23"/>
      <c r="F79" s="33">
        <f t="shared" si="3"/>
        <v>0</v>
      </c>
    </row>
    <row r="80" spans="1:6" s="2" customFormat="1" ht="15">
      <c r="A80" s="195" t="s">
        <v>46</v>
      </c>
      <c r="B80" s="155">
        <v>3.59</v>
      </c>
      <c r="C80" s="185">
        <v>3.09</v>
      </c>
      <c r="D80" s="23">
        <f t="shared" si="2"/>
        <v>86.0724233983287</v>
      </c>
      <c r="E80" s="23">
        <v>3.881</v>
      </c>
      <c r="F80" s="153">
        <f t="shared" si="3"/>
        <v>-0.7909999999999999</v>
      </c>
    </row>
    <row r="81" spans="1:6" s="2" customFormat="1" ht="15.75" hidden="1">
      <c r="A81" s="195" t="s">
        <v>47</v>
      </c>
      <c r="B81" s="155"/>
      <c r="C81" s="185"/>
      <c r="D81" s="23" t="e">
        <f t="shared" si="2"/>
        <v>#DIV/0!</v>
      </c>
      <c r="E81" s="23"/>
      <c r="F81" s="33">
        <f t="shared" si="3"/>
        <v>0</v>
      </c>
    </row>
    <row r="82" spans="1:6" s="2" customFormat="1" ht="15.75" hidden="1">
      <c r="A82" s="195" t="s">
        <v>84</v>
      </c>
      <c r="B82" s="155"/>
      <c r="C82" s="185"/>
      <c r="D82" s="23" t="e">
        <f t="shared" si="2"/>
        <v>#DIV/0!</v>
      </c>
      <c r="E82" s="23"/>
      <c r="F82" s="33">
        <f t="shared" si="3"/>
        <v>0</v>
      </c>
    </row>
    <row r="83" spans="1:6" s="2" customFormat="1" ht="15.75" hidden="1">
      <c r="A83" s="195" t="s">
        <v>85</v>
      </c>
      <c r="B83" s="155"/>
      <c r="C83" s="185"/>
      <c r="D83" s="23" t="e">
        <f t="shared" si="2"/>
        <v>#DIV/0!</v>
      </c>
      <c r="E83" s="23"/>
      <c r="F83" s="33">
        <f t="shared" si="3"/>
        <v>0</v>
      </c>
    </row>
    <row r="84" spans="1:6" s="2" customFormat="1" ht="15.75" hidden="1">
      <c r="A84" s="195" t="s">
        <v>48</v>
      </c>
      <c r="B84" s="155"/>
      <c r="C84" s="185"/>
      <c r="D84" s="23" t="e">
        <f t="shared" si="2"/>
        <v>#DIV/0!</v>
      </c>
      <c r="E84" s="23"/>
      <c r="F84" s="33">
        <f t="shared" si="3"/>
        <v>0</v>
      </c>
    </row>
    <row r="85" spans="1:6" s="2" customFormat="1" ht="15.75" hidden="1">
      <c r="A85" s="195" t="s">
        <v>86</v>
      </c>
      <c r="B85" s="155"/>
      <c r="C85" s="185"/>
      <c r="D85" s="23" t="e">
        <f t="shared" si="2"/>
        <v>#DIV/0!</v>
      </c>
      <c r="E85" s="23"/>
      <c r="F85" s="33">
        <f t="shared" si="3"/>
        <v>0</v>
      </c>
    </row>
    <row r="86" spans="1:6" s="2" customFormat="1" ht="15.75" hidden="1">
      <c r="A86" s="195" t="s">
        <v>49</v>
      </c>
      <c r="B86" s="155"/>
      <c r="C86" s="185"/>
      <c r="D86" s="23" t="e">
        <f t="shared" si="2"/>
        <v>#DIV/0!</v>
      </c>
      <c r="E86" s="23"/>
      <c r="F86" s="33">
        <f t="shared" si="3"/>
        <v>0</v>
      </c>
    </row>
    <row r="87" spans="1:6" s="2" customFormat="1" ht="15" hidden="1">
      <c r="A87" s="195" t="s">
        <v>50</v>
      </c>
      <c r="B87" s="155">
        <v>999999999</v>
      </c>
      <c r="C87" s="185"/>
      <c r="D87" s="23">
        <f t="shared" si="2"/>
        <v>0</v>
      </c>
      <c r="E87" s="23">
        <v>0.326</v>
      </c>
      <c r="F87" s="153">
        <f t="shared" si="3"/>
        <v>-0.326</v>
      </c>
    </row>
    <row r="88" spans="1:6" s="2" customFormat="1" ht="15">
      <c r="A88" s="195" t="s">
        <v>51</v>
      </c>
      <c r="B88" s="155">
        <v>5.845</v>
      </c>
      <c r="C88" s="185">
        <v>5.845</v>
      </c>
      <c r="D88" s="23">
        <f t="shared" si="2"/>
        <v>100</v>
      </c>
      <c r="E88" s="23">
        <v>6.219</v>
      </c>
      <c r="F88" s="153">
        <f t="shared" si="3"/>
        <v>-0.37400000000000055</v>
      </c>
    </row>
    <row r="89" spans="1:6" s="2" customFormat="1" ht="15">
      <c r="A89" s="255" t="s">
        <v>52</v>
      </c>
      <c r="B89" s="257">
        <v>1.031</v>
      </c>
      <c r="C89" s="186">
        <v>0.869</v>
      </c>
      <c r="D89" s="92">
        <f t="shared" si="2"/>
        <v>84.2870999030068</v>
      </c>
      <c r="E89" s="92">
        <v>1.4</v>
      </c>
      <c r="F89" s="251">
        <f>C89-E89</f>
        <v>-0.5309999999999999</v>
      </c>
    </row>
    <row r="90" spans="1:6" s="2" customFormat="1" ht="15.75" hidden="1">
      <c r="A90" s="246" t="s">
        <v>97</v>
      </c>
      <c r="B90" s="248"/>
      <c r="C90" s="247"/>
      <c r="D90" s="249" t="e">
        <f t="shared" si="2"/>
        <v>#DIV/0!</v>
      </c>
      <c r="E90" s="249"/>
      <c r="F90" s="250">
        <f t="shared" si="3"/>
        <v>0</v>
      </c>
    </row>
    <row r="91" spans="1:6" s="2" customFormat="1" ht="15.75" hidden="1">
      <c r="A91" s="154" t="s">
        <v>87</v>
      </c>
      <c r="B91" s="155"/>
      <c r="C91" s="156"/>
      <c r="D91" s="23" t="e">
        <f t="shared" si="2"/>
        <v>#DIV/0!</v>
      </c>
      <c r="E91" s="23"/>
      <c r="F91" s="33">
        <f t="shared" si="3"/>
        <v>0</v>
      </c>
    </row>
    <row r="92" spans="1:6" s="15" customFormat="1" ht="15.75" hidden="1">
      <c r="A92" s="157" t="s">
        <v>53</v>
      </c>
      <c r="B92" s="158"/>
      <c r="C92" s="159">
        <f>SUM(C93:C102)-C98</f>
        <v>0</v>
      </c>
      <c r="D92" s="22" t="e">
        <f t="shared" si="2"/>
        <v>#DIV/0!</v>
      </c>
      <c r="E92" s="22"/>
      <c r="F92" s="33">
        <f t="shared" si="3"/>
        <v>0</v>
      </c>
    </row>
    <row r="93" spans="1:6" s="2" customFormat="1" ht="15.75" hidden="1">
      <c r="A93" s="154" t="s">
        <v>88</v>
      </c>
      <c r="B93" s="155"/>
      <c r="C93" s="156"/>
      <c r="D93" s="23" t="e">
        <f t="shared" si="2"/>
        <v>#DIV/0!</v>
      </c>
      <c r="E93" s="23"/>
      <c r="F93" s="33">
        <f t="shared" si="3"/>
        <v>0</v>
      </c>
    </row>
    <row r="94" spans="1:6" s="2" customFormat="1" ht="15.75" hidden="1">
      <c r="A94" s="154" t="s">
        <v>54</v>
      </c>
      <c r="B94" s="155"/>
      <c r="C94" s="156"/>
      <c r="D94" s="23" t="e">
        <f t="shared" si="2"/>
        <v>#DIV/0!</v>
      </c>
      <c r="E94" s="23"/>
      <c r="F94" s="33">
        <f t="shared" si="3"/>
        <v>0</v>
      </c>
    </row>
    <row r="95" spans="1:6" s="2" customFormat="1" ht="15.75" hidden="1">
      <c r="A95" s="154" t="s">
        <v>55</v>
      </c>
      <c r="B95" s="155"/>
      <c r="C95" s="156"/>
      <c r="D95" s="23" t="e">
        <f t="shared" si="2"/>
        <v>#DIV/0!</v>
      </c>
      <c r="E95" s="23"/>
      <c r="F95" s="33">
        <f t="shared" si="3"/>
        <v>0</v>
      </c>
    </row>
    <row r="96" spans="1:6" s="2" customFormat="1" ht="15.75" hidden="1">
      <c r="A96" s="154" t="s">
        <v>56</v>
      </c>
      <c r="B96" s="155"/>
      <c r="C96" s="156"/>
      <c r="D96" s="23" t="e">
        <f t="shared" si="2"/>
        <v>#DIV/0!</v>
      </c>
      <c r="E96" s="23"/>
      <c r="F96" s="33">
        <f t="shared" si="3"/>
        <v>0</v>
      </c>
    </row>
    <row r="97" spans="1:6" s="2" customFormat="1" ht="15.75" hidden="1">
      <c r="A97" s="154" t="s">
        <v>57</v>
      </c>
      <c r="B97" s="155"/>
      <c r="C97" s="156"/>
      <c r="D97" s="23" t="e">
        <f t="shared" si="2"/>
        <v>#DIV/0!</v>
      </c>
      <c r="E97" s="23"/>
      <c r="F97" s="33">
        <f t="shared" si="3"/>
        <v>0</v>
      </c>
    </row>
    <row r="98" spans="1:6" s="2" customFormat="1" ht="15.75" hidden="1">
      <c r="A98" s="154" t="s">
        <v>89</v>
      </c>
      <c r="B98" s="155"/>
      <c r="C98" s="156"/>
      <c r="D98" s="23" t="e">
        <f t="shared" si="2"/>
        <v>#DIV/0!</v>
      </c>
      <c r="E98" s="23"/>
      <c r="F98" s="33">
        <f t="shared" si="3"/>
        <v>0</v>
      </c>
    </row>
    <row r="99" spans="1:6" s="2" customFormat="1" ht="15.75" hidden="1">
      <c r="A99" s="154" t="s">
        <v>58</v>
      </c>
      <c r="B99" s="155"/>
      <c r="C99" s="156"/>
      <c r="D99" s="23" t="e">
        <f t="shared" si="2"/>
        <v>#DIV/0!</v>
      </c>
      <c r="E99" s="23"/>
      <c r="F99" s="33">
        <f t="shared" si="3"/>
        <v>0</v>
      </c>
    </row>
    <row r="100" spans="1:6" s="2" customFormat="1" ht="15.75" hidden="1">
      <c r="A100" s="154" t="s">
        <v>59</v>
      </c>
      <c r="B100" s="155"/>
      <c r="C100" s="156"/>
      <c r="D100" s="23" t="e">
        <f t="shared" si="2"/>
        <v>#DIV/0!</v>
      </c>
      <c r="E100" s="23"/>
      <c r="F100" s="33">
        <f t="shared" si="3"/>
        <v>0</v>
      </c>
    </row>
    <row r="101" spans="1:6" s="2" customFormat="1" ht="15.75" hidden="1">
      <c r="A101" s="154" t="s">
        <v>90</v>
      </c>
      <c r="B101" s="155"/>
      <c r="C101" s="156"/>
      <c r="D101" s="23" t="e">
        <f t="shared" si="2"/>
        <v>#DIV/0!</v>
      </c>
      <c r="E101" s="23"/>
      <c r="F101" s="33">
        <f t="shared" si="3"/>
        <v>0</v>
      </c>
    </row>
    <row r="102" spans="1:6" s="2" customFormat="1" ht="15.75" hidden="1">
      <c r="A102" s="154" t="s">
        <v>91</v>
      </c>
      <c r="B102" s="155"/>
      <c r="C102" s="156"/>
      <c r="D102" s="23" t="e">
        <f t="shared" si="2"/>
        <v>#DIV/0!</v>
      </c>
      <c r="E102" s="23"/>
      <c r="F102" s="33">
        <f t="shared" si="3"/>
        <v>0</v>
      </c>
    </row>
    <row r="103" spans="1:2" s="5" customFormat="1" ht="15" hidden="1">
      <c r="A103" s="4"/>
      <c r="B103" s="4"/>
    </row>
    <row r="104" spans="1:2" s="5" customFormat="1" ht="15">
      <c r="A104" s="4"/>
      <c r="B104" s="4"/>
    </row>
    <row r="105" spans="1:2" s="5" customFormat="1" ht="15">
      <c r="A105" s="4"/>
      <c r="B105" s="4"/>
    </row>
    <row r="106" spans="1:2" s="5" customFormat="1" ht="15">
      <c r="A106" s="4"/>
      <c r="B106" s="4"/>
    </row>
    <row r="107" spans="1:2" s="5" customFormat="1" ht="15">
      <c r="A107" s="4"/>
      <c r="B107" s="4"/>
    </row>
    <row r="108" spans="1:2" s="5" customFormat="1" ht="15">
      <c r="A108" s="4"/>
      <c r="B108" s="4"/>
    </row>
    <row r="109" spans="1:2" s="5" customFormat="1" ht="15">
      <c r="A109" s="4"/>
      <c r="B109" s="4"/>
    </row>
    <row r="110" spans="1:2" s="5" customFormat="1" ht="15">
      <c r="A110" s="4"/>
      <c r="B110" s="4"/>
    </row>
    <row r="111" spans="1:2" s="5" customFormat="1" ht="15">
      <c r="A111" s="4"/>
      <c r="B111" s="4"/>
    </row>
    <row r="112" spans="1:2" s="7" customFormat="1" ht="15">
      <c r="A112" s="4"/>
      <c r="B112" s="4"/>
    </row>
    <row r="113" spans="1:2" s="7" customFormat="1" ht="15">
      <c r="A113" s="4"/>
      <c r="B113" s="4"/>
    </row>
    <row r="114" spans="1:2" s="7" customFormat="1" ht="15">
      <c r="A114" s="4"/>
      <c r="B114" s="4"/>
    </row>
    <row r="115" spans="1:2" s="7" customFormat="1" ht="15">
      <c r="A115" s="4"/>
      <c r="B115" s="4"/>
    </row>
    <row r="116" spans="1:2" s="7" customFormat="1" ht="15">
      <c r="A116" s="4"/>
      <c r="B116" s="4"/>
    </row>
    <row r="117" spans="1:2" s="7" customFormat="1" ht="15">
      <c r="A117" s="4"/>
      <c r="B117" s="4"/>
    </row>
    <row r="118" spans="1:2" s="7" customFormat="1" ht="15">
      <c r="A118" s="4"/>
      <c r="B118" s="4"/>
    </row>
    <row r="119" spans="1:2" s="7" customFormat="1" ht="15">
      <c r="A119" s="4"/>
      <c r="B119" s="4"/>
    </row>
    <row r="120" spans="1:2" s="7" customFormat="1" ht="15">
      <c r="A120" s="4"/>
      <c r="B120" s="4"/>
    </row>
    <row r="121" spans="1:2" s="7" customFormat="1" ht="15">
      <c r="A121" s="4"/>
      <c r="B121" s="4"/>
    </row>
    <row r="122" spans="1:2" s="7" customFormat="1" ht="15">
      <c r="A122" s="4"/>
      <c r="B122" s="4"/>
    </row>
    <row r="123" spans="1:2" s="7" customFormat="1" ht="15">
      <c r="A123" s="4"/>
      <c r="B123" s="4"/>
    </row>
    <row r="124" spans="1:2" s="7" customFormat="1" ht="15">
      <c r="A124" s="4"/>
      <c r="B124" s="4"/>
    </row>
    <row r="125" spans="1:2" s="7" customFormat="1" ht="15">
      <c r="A125" s="4"/>
      <c r="B125" s="4"/>
    </row>
    <row r="126" spans="1:2" s="7" customFormat="1" ht="15">
      <c r="A126" s="4"/>
      <c r="B126" s="4"/>
    </row>
    <row r="127" spans="1:2" s="7" customFormat="1" ht="15">
      <c r="A127" s="4"/>
      <c r="B127" s="4"/>
    </row>
    <row r="128" spans="1:2" s="7" customFormat="1" ht="15">
      <c r="A128" s="4"/>
      <c r="B128" s="4"/>
    </row>
    <row r="129" spans="1:2" s="7" customFormat="1" ht="15">
      <c r="A129" s="4"/>
      <c r="B129" s="4"/>
    </row>
    <row r="130" spans="1:2" s="7" customFormat="1" ht="15">
      <c r="A130" s="4"/>
      <c r="B130" s="4"/>
    </row>
    <row r="131" spans="1:2" s="7" customFormat="1" ht="15">
      <c r="A131" s="4"/>
      <c r="B131" s="4"/>
    </row>
    <row r="132" spans="1:2" s="7" customFormat="1" ht="15">
      <c r="A132" s="4"/>
      <c r="B132" s="4"/>
    </row>
    <row r="133" spans="1:2" s="7" customFormat="1" ht="15">
      <c r="A133" s="4"/>
      <c r="B133" s="4"/>
    </row>
    <row r="134" spans="1:2" s="7" customFormat="1" ht="15">
      <c r="A134" s="4"/>
      <c r="B134" s="4"/>
    </row>
    <row r="135" spans="1:2" s="7" customFormat="1" ht="15">
      <c r="A135" s="4"/>
      <c r="B135" s="4"/>
    </row>
    <row r="136" spans="1:2" s="7" customFormat="1" ht="15">
      <c r="A136" s="4"/>
      <c r="B136" s="4"/>
    </row>
    <row r="137" spans="1:2" s="7" customFormat="1" ht="15">
      <c r="A137" s="4"/>
      <c r="B137" s="4"/>
    </row>
    <row r="138" spans="1:2" s="7" customFormat="1" ht="15">
      <c r="A138" s="4"/>
      <c r="B138" s="4"/>
    </row>
    <row r="139" spans="1:2" s="7" customFormat="1" ht="15">
      <c r="A139" s="4"/>
      <c r="B139" s="4"/>
    </row>
    <row r="140" spans="1:2" s="7" customFormat="1" ht="15">
      <c r="A140" s="4"/>
      <c r="B140" s="4"/>
    </row>
    <row r="141" spans="1:2" s="8" customFormat="1" ht="15">
      <c r="A141" s="6"/>
      <c r="B141" s="6"/>
    </row>
    <row r="142" spans="1:2" s="8" customFormat="1" ht="15">
      <c r="A142" s="6"/>
      <c r="B142" s="6"/>
    </row>
    <row r="143" spans="1:2" s="8" customFormat="1" ht="15">
      <c r="A143" s="6"/>
      <c r="B143" s="6"/>
    </row>
    <row r="144" spans="1:2" s="8" customFormat="1" ht="15">
      <c r="A144" s="6"/>
      <c r="B144" s="6"/>
    </row>
    <row r="145" spans="1:4" s="8" customFormat="1" ht="15">
      <c r="A145" s="6"/>
      <c r="B145" s="396"/>
      <c r="C145" s="396"/>
      <c r="D145" s="396"/>
    </row>
    <row r="146" spans="1:2" s="8" customFormat="1" ht="15.75">
      <c r="A146" s="18"/>
      <c r="B146" s="6"/>
    </row>
    <row r="147" spans="1:4" s="8" customFormat="1" ht="15">
      <c r="A147" s="6"/>
      <c r="B147" s="396"/>
      <c r="C147" s="396"/>
      <c r="D147" s="396"/>
    </row>
    <row r="148" spans="1:2" s="8" customFormat="1" ht="15">
      <c r="A148" s="6"/>
      <c r="B148" s="6"/>
    </row>
    <row r="149" spans="1:2" s="8" customFormat="1" ht="15">
      <c r="A149" s="6"/>
      <c r="B149" s="6"/>
    </row>
    <row r="150" spans="1:2" s="8" customFormat="1" ht="15">
      <c r="A150" s="6"/>
      <c r="B150" s="6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10" customFormat="1" ht="15">
      <c r="A188" s="19"/>
      <c r="B188" s="19"/>
    </row>
    <row r="189" spans="1:2" s="10" customFormat="1" ht="15">
      <c r="A189" s="19"/>
      <c r="B189" s="19"/>
    </row>
    <row r="190" spans="1:2" s="10" customFormat="1" ht="15">
      <c r="A190" s="19"/>
      <c r="B190" s="19"/>
    </row>
    <row r="191" spans="1:2" s="10" customFormat="1" ht="15">
      <c r="A191" s="19"/>
      <c r="B191" s="19"/>
    </row>
    <row r="192" spans="1:2" s="10" customFormat="1" ht="15">
      <c r="A192" s="19"/>
      <c r="B192" s="19"/>
    </row>
    <row r="193" spans="1:2" s="10" customFormat="1" ht="15">
      <c r="A193" s="19"/>
      <c r="B193" s="19"/>
    </row>
    <row r="194" spans="1:2" s="10" customFormat="1" ht="15">
      <c r="A194" s="19"/>
      <c r="B194" s="19"/>
    </row>
    <row r="195" spans="1:2" s="10" customFormat="1" ht="15">
      <c r="A195" s="19"/>
      <c r="B195" s="19"/>
    </row>
    <row r="196" spans="1:2" s="10" customFormat="1" ht="15">
      <c r="A196" s="19"/>
      <c r="B196" s="19"/>
    </row>
    <row r="197" spans="1:2" s="10" customFormat="1" ht="15">
      <c r="A197" s="19"/>
      <c r="B197" s="19"/>
    </row>
    <row r="198" spans="1:2" s="10" customFormat="1" ht="15">
      <c r="A198" s="19"/>
      <c r="B198" s="19"/>
    </row>
    <row r="199" spans="1:2" s="10" customFormat="1" ht="15">
      <c r="A199" s="19"/>
      <c r="B199" s="19"/>
    </row>
    <row r="200" spans="1:2" s="10" customFormat="1" ht="15">
      <c r="A200" s="19"/>
      <c r="B200" s="19"/>
    </row>
    <row r="201" spans="1:2" s="10" customFormat="1" ht="15">
      <c r="A201" s="19"/>
      <c r="B201" s="19"/>
    </row>
    <row r="202" spans="1:2" s="10" customFormat="1" ht="15">
      <c r="A202" s="19"/>
      <c r="B202" s="19"/>
    </row>
    <row r="203" spans="1:2" s="10" customFormat="1" ht="15">
      <c r="A203" s="19"/>
      <c r="B203" s="19"/>
    </row>
    <row r="204" spans="1:2" s="10" customFormat="1" ht="15">
      <c r="A204" s="19"/>
      <c r="B204" s="19"/>
    </row>
    <row r="205" spans="1:2" s="10" customFormat="1" ht="15">
      <c r="A205" s="19"/>
      <c r="B205" s="19"/>
    </row>
    <row r="206" spans="1:2" s="10" customFormat="1" ht="15">
      <c r="A206" s="19"/>
      <c r="B206" s="19"/>
    </row>
    <row r="207" spans="1:2" s="10" customFormat="1" ht="15">
      <c r="A207" s="19"/>
      <c r="B207" s="19"/>
    </row>
    <row r="208" spans="1:2" s="10" customFormat="1" ht="15">
      <c r="A208" s="19"/>
      <c r="B208" s="19"/>
    </row>
    <row r="209" spans="1:2" s="10" customFormat="1" ht="15">
      <c r="A209" s="19"/>
      <c r="B209" s="19"/>
    </row>
    <row r="210" spans="1:2" s="10" customFormat="1" ht="15">
      <c r="A210" s="19"/>
      <c r="B210" s="19"/>
    </row>
    <row r="211" spans="1:2" s="10" customFormat="1" ht="15">
      <c r="A211" s="19"/>
      <c r="B211" s="19"/>
    </row>
    <row r="212" spans="1:2" s="10" customFormat="1" ht="15">
      <c r="A212" s="19"/>
      <c r="B212" s="19"/>
    </row>
    <row r="213" spans="1:2" s="10" customFormat="1" ht="15">
      <c r="A213" s="19"/>
      <c r="B213" s="19"/>
    </row>
    <row r="214" spans="1:2" s="10" customFormat="1" ht="15">
      <c r="A214" s="19"/>
      <c r="B214" s="19"/>
    </row>
    <row r="215" spans="1:2" s="10" customFormat="1" ht="15">
      <c r="A215" s="19"/>
      <c r="B215" s="19"/>
    </row>
    <row r="216" spans="1:2" s="10" customFormat="1" ht="15">
      <c r="A216" s="19"/>
      <c r="B216" s="19"/>
    </row>
    <row r="217" spans="1:2" s="10" customFormat="1" ht="15">
      <c r="A217" s="19"/>
      <c r="B217" s="19"/>
    </row>
    <row r="218" spans="1:2" s="10" customFormat="1" ht="15">
      <c r="A218" s="19"/>
      <c r="B218" s="19"/>
    </row>
    <row r="219" spans="1:2" s="10" customFormat="1" ht="15">
      <c r="A219" s="19"/>
      <c r="B219" s="19"/>
    </row>
    <row r="220" spans="1:2" s="10" customFormat="1" ht="15">
      <c r="A220" s="19"/>
      <c r="B220" s="19"/>
    </row>
    <row r="221" spans="1:2" s="10" customFormat="1" ht="15">
      <c r="A221" s="19"/>
      <c r="B221" s="19"/>
    </row>
    <row r="222" spans="1:2" s="10" customFormat="1" ht="15">
      <c r="A222" s="19"/>
      <c r="B222" s="19"/>
    </row>
    <row r="223" spans="1:2" s="10" customFormat="1" ht="15">
      <c r="A223" s="19"/>
      <c r="B223" s="19"/>
    </row>
    <row r="224" spans="1:2" s="10" customFormat="1" ht="0.75" customHeight="1">
      <c r="A224" s="19"/>
      <c r="B224" s="19"/>
    </row>
    <row r="225" spans="1:2" s="10" customFormat="1" ht="15">
      <c r="A225" s="19"/>
      <c r="B225" s="19"/>
    </row>
    <row r="226" spans="1:2" s="10" customFormat="1" ht="15">
      <c r="A226" s="19"/>
      <c r="B226" s="19"/>
    </row>
    <row r="227" spans="1:2" s="10" customFormat="1" ht="15">
      <c r="A227" s="19"/>
      <c r="B227" s="19"/>
    </row>
    <row r="228" spans="1:2" s="10" customFormat="1" ht="15">
      <c r="A228" s="19"/>
      <c r="B228" s="19"/>
    </row>
    <row r="229" spans="1:2" s="10" customFormat="1" ht="15">
      <c r="A229" s="19"/>
      <c r="B229" s="19"/>
    </row>
    <row r="230" spans="1:2" s="10" customFormat="1" ht="15">
      <c r="A230" s="19"/>
      <c r="B230" s="19"/>
    </row>
    <row r="231" spans="1:2" s="10" customFormat="1" ht="15">
      <c r="A231" s="19"/>
      <c r="B231" s="19"/>
    </row>
    <row r="232" spans="1:2" s="10" customFormat="1" ht="15">
      <c r="A232" s="19"/>
      <c r="B232" s="19"/>
    </row>
    <row r="233" spans="1:2" s="10" customFormat="1" ht="15">
      <c r="A233" s="19"/>
      <c r="B233" s="19"/>
    </row>
    <row r="234" spans="1:2" s="10" customFormat="1" ht="15">
      <c r="A234" s="19"/>
      <c r="B234" s="19"/>
    </row>
    <row r="235" spans="1:2" s="10" customFormat="1" ht="15">
      <c r="A235" s="19"/>
      <c r="B235" s="19"/>
    </row>
    <row r="236" spans="1:2" s="10" customFormat="1" ht="15">
      <c r="A236" s="19"/>
      <c r="B236" s="19"/>
    </row>
    <row r="237" spans="1:2" s="10" customFormat="1" ht="15">
      <c r="A237" s="19"/>
      <c r="B237" s="19"/>
    </row>
    <row r="238" spans="1:2" s="10" customFormat="1" ht="15">
      <c r="A238" s="19"/>
      <c r="B238" s="19"/>
    </row>
    <row r="239" spans="1:2" s="10" customFormat="1" ht="15">
      <c r="A239" s="19"/>
      <c r="B239" s="19"/>
    </row>
    <row r="240" spans="1:2" s="10" customFormat="1" ht="15">
      <c r="A240" s="19"/>
      <c r="B240" s="19"/>
    </row>
    <row r="241" spans="1:2" s="10" customFormat="1" ht="15">
      <c r="A241" s="19"/>
      <c r="B241" s="19"/>
    </row>
    <row r="242" spans="1:2" s="10" customFormat="1" ht="15">
      <c r="A242" s="19"/>
      <c r="B242" s="19"/>
    </row>
    <row r="243" spans="1:2" s="10" customFormat="1" ht="15">
      <c r="A243" s="19"/>
      <c r="B243" s="19"/>
    </row>
    <row r="244" spans="1:2" s="10" customFormat="1" ht="15">
      <c r="A244" s="19"/>
      <c r="B244" s="19"/>
    </row>
    <row r="245" spans="1:2" s="10" customFormat="1" ht="15">
      <c r="A245" s="19"/>
      <c r="B245" s="19"/>
    </row>
    <row r="246" spans="1:2" s="10" customFormat="1" ht="15">
      <c r="A246" s="19"/>
      <c r="B246" s="19"/>
    </row>
    <row r="247" spans="1:2" s="10" customFormat="1" ht="15">
      <c r="A247" s="19"/>
      <c r="B247" s="19"/>
    </row>
    <row r="248" spans="1:2" s="10" customFormat="1" ht="15">
      <c r="A248" s="19"/>
      <c r="B248" s="19"/>
    </row>
    <row r="249" spans="1:2" s="10" customFormat="1" ht="15">
      <c r="A249" s="19"/>
      <c r="B249" s="19"/>
    </row>
    <row r="250" spans="1:2" s="10" customFormat="1" ht="15">
      <c r="A250" s="19"/>
      <c r="B250" s="19"/>
    </row>
    <row r="251" spans="1:2" s="10" customFormat="1" ht="15">
      <c r="A251" s="19"/>
      <c r="B251" s="19"/>
    </row>
    <row r="252" spans="1:2" s="10" customFormat="1" ht="15">
      <c r="A252" s="19"/>
      <c r="B252" s="19"/>
    </row>
    <row r="253" spans="1:2" s="10" customFormat="1" ht="15">
      <c r="A253" s="19"/>
      <c r="B253" s="19"/>
    </row>
    <row r="254" spans="1:2" s="10" customFormat="1" ht="15">
      <c r="A254" s="19"/>
      <c r="B254" s="19"/>
    </row>
    <row r="255" spans="1:2" s="10" customFormat="1" ht="15">
      <c r="A255" s="19"/>
      <c r="B255" s="19"/>
    </row>
    <row r="256" spans="1:2" s="10" customFormat="1" ht="15">
      <c r="A256" s="19"/>
      <c r="B256" s="19"/>
    </row>
    <row r="257" spans="1:2" s="10" customFormat="1" ht="15">
      <c r="A257" s="19"/>
      <c r="B257" s="19"/>
    </row>
    <row r="258" spans="1:2" s="10" customFormat="1" ht="15">
      <c r="A258" s="19"/>
      <c r="B258" s="19"/>
    </row>
    <row r="259" spans="1:2" s="10" customFormat="1" ht="15">
      <c r="A259" s="19"/>
      <c r="B259" s="19"/>
    </row>
    <row r="260" spans="1:2" s="10" customFormat="1" ht="15">
      <c r="A260" s="19"/>
      <c r="B260" s="19"/>
    </row>
    <row r="261" spans="1:2" s="10" customFormat="1" ht="15">
      <c r="A261" s="19"/>
      <c r="B261" s="19"/>
    </row>
    <row r="262" s="10" customFormat="1" ht="15"/>
    <row r="263" s="10" customFormat="1" ht="15"/>
    <row r="264" s="10" customFormat="1" ht="15"/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</sheetData>
  <sheetProtection/>
  <mergeCells count="5">
    <mergeCell ref="A3:A4"/>
    <mergeCell ref="B3:B4"/>
    <mergeCell ref="C3:F3"/>
    <mergeCell ref="B145:D145"/>
    <mergeCell ref="B147:D147"/>
  </mergeCells>
  <conditionalFormatting sqref="F70:F74 F76:F79 F81:F86 F90:F102">
    <cfRule type="cellIs" priority="1" dxfId="4" operator="greaterThan" stopIfTrue="1">
      <formula>0</formula>
    </cfRule>
    <cfRule type="cellIs" priority="2" dxfId="5" operator="lessThan" stopIfTrue="1">
      <formula>0</formula>
    </cfRule>
  </conditionalFormatting>
  <printOptions horizontalCentered="1"/>
  <pageMargins left="0.5905511811023623" right="0.31496062992125984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Серегина Лилия Ивановна</cp:lastModifiedBy>
  <cp:lastPrinted>2017-10-27T12:25:06Z</cp:lastPrinted>
  <dcterms:created xsi:type="dcterms:W3CDTF">2001-07-31T10:01:43Z</dcterms:created>
  <dcterms:modified xsi:type="dcterms:W3CDTF">2017-10-27T12:25:14Z</dcterms:modified>
  <cp:category/>
  <cp:version/>
  <cp:contentType/>
  <cp:contentStatus/>
</cp:coreProperties>
</file>