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 tabRatio="651"/>
  </bookViews>
  <sheets>
    <sheet name="яров.сев и зерновые" sheetId="3" r:id="rId1"/>
    <sheet name="пшен и ячме" sheetId="7" r:id="rId2"/>
    <sheet name="кукуруза" sheetId="8" r:id="rId3"/>
    <sheet name="рис" sheetId="11" r:id="rId4"/>
    <sheet name="свекла" sheetId="5" r:id="rId5"/>
    <sheet name="лен" sheetId="12" r:id="rId6"/>
    <sheet name="подсолнечник" sheetId="6" r:id="rId7"/>
    <sheet name="соя" sheetId="10" r:id="rId8"/>
    <sheet name="рапс" sheetId="9" r:id="rId9"/>
    <sheet name="картоф и овощ" sheetId="4" r:id="rId10"/>
  </sheets>
  <definedNames>
    <definedName name="_xlnm.Print_Titles" localSheetId="9">'картоф и овощ'!$3:$4</definedName>
    <definedName name="_xlnm.Print_Titles" localSheetId="2">кукуруза!$3:$4</definedName>
    <definedName name="_xlnm.Print_Titles" localSheetId="1">'пшен и ячме'!$9:$10</definedName>
    <definedName name="_xlnm.Print_Titles" localSheetId="8">рапс!$3:$4</definedName>
    <definedName name="_xlnm.Print_Titles" localSheetId="7">соя!$3:$4</definedName>
    <definedName name="_xlnm.Print_Titles" localSheetId="0">'яров.сев и зерновые'!$3:$4</definedName>
    <definedName name="_xlnm.Print_Area" localSheetId="9">'картоф и овощ'!$A$1:$K$101</definedName>
    <definedName name="_xlnm.Print_Area" localSheetId="2">кукуруза!$A$1:$F$102</definedName>
    <definedName name="_xlnm.Print_Area" localSheetId="6">подсолнечник!$A$1:$F$103</definedName>
    <definedName name="_xlnm.Print_Area" localSheetId="1">'пшен и ячме'!$A$1:$K$107</definedName>
    <definedName name="_xlnm.Print_Area" localSheetId="8">рапс!$A$1:$F$102</definedName>
    <definedName name="_xlnm.Print_Area" localSheetId="4">свекла!$A$1:$F$102</definedName>
    <definedName name="_xlnm.Print_Area" localSheetId="7">соя!$A$1:$F$102</definedName>
    <definedName name="_xlnm.Print_Area" localSheetId="0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C77" i="3" l="1"/>
  <c r="C41" i="3" l="1"/>
  <c r="B5" i="12" l="1"/>
  <c r="I20" i="3" l="1"/>
  <c r="C53" i="12" l="1"/>
  <c r="C25" i="12"/>
  <c r="F67" i="5" l="1"/>
  <c r="D67" i="5"/>
  <c r="F68" i="6"/>
  <c r="D68" i="6"/>
  <c r="K67" i="4"/>
  <c r="I67" i="4"/>
  <c r="F67" i="4"/>
  <c r="D67" i="4"/>
  <c r="K23" i="4"/>
  <c r="I23" i="4"/>
  <c r="F23" i="4"/>
  <c r="D23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F53" i="12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6" i="11"/>
  <c r="D53" i="11"/>
  <c r="F25" i="11"/>
  <c r="F45" i="11"/>
  <c r="F68" i="11"/>
  <c r="F92" i="11"/>
  <c r="A2" i="10"/>
  <c r="D5" i="11" l="1"/>
  <c r="F5" i="1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100" i="3"/>
  <c r="I99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2" i="3"/>
  <c r="I31" i="3"/>
  <c r="I30" i="3"/>
  <c r="I29" i="3"/>
  <c r="I28" i="3"/>
  <c r="I26" i="3"/>
  <c r="H25" i="3"/>
  <c r="I24" i="3"/>
  <c r="I21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K101" i="4" l="1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K96" i="4"/>
  <c r="I96" i="4"/>
  <c r="F96" i="4"/>
  <c r="D96" i="4"/>
  <c r="K95" i="4"/>
  <c r="I95" i="4"/>
  <c r="F95" i="4"/>
  <c r="D95" i="4"/>
  <c r="K94" i="4"/>
  <c r="I94" i="4"/>
  <c r="F94" i="4"/>
  <c r="D94" i="4"/>
  <c r="K93" i="4"/>
  <c r="I93" i="4"/>
  <c r="F93" i="4"/>
  <c r="D93" i="4"/>
  <c r="H92" i="4"/>
  <c r="K92" i="4" s="1"/>
  <c r="C92" i="4"/>
  <c r="D92" i="4" s="1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K79" i="4"/>
  <c r="I79" i="4"/>
  <c r="F79" i="4"/>
  <c r="D79" i="4"/>
  <c r="K78" i="4"/>
  <c r="I78" i="4"/>
  <c r="F78" i="4"/>
  <c r="D78" i="4"/>
  <c r="K77" i="4"/>
  <c r="I77" i="4"/>
  <c r="F77" i="4"/>
  <c r="D77" i="4"/>
  <c r="K76" i="4"/>
  <c r="I76" i="4"/>
  <c r="F76" i="4"/>
  <c r="D76" i="4"/>
  <c r="H75" i="4"/>
  <c r="K75" i="4" s="1"/>
  <c r="C75" i="4"/>
  <c r="D75" i="4" s="1"/>
  <c r="K74" i="4"/>
  <c r="I74" i="4"/>
  <c r="F74" i="4"/>
  <c r="D74" i="4"/>
  <c r="K73" i="4"/>
  <c r="I73" i="4"/>
  <c r="F73" i="4"/>
  <c r="D73" i="4"/>
  <c r="K72" i="4"/>
  <c r="I72" i="4"/>
  <c r="F72" i="4"/>
  <c r="D72" i="4"/>
  <c r="K71" i="4"/>
  <c r="I71" i="4"/>
  <c r="F71" i="4"/>
  <c r="D71" i="4"/>
  <c r="K70" i="4"/>
  <c r="I70" i="4"/>
  <c r="F70" i="4"/>
  <c r="D70" i="4"/>
  <c r="K69" i="4"/>
  <c r="I69" i="4"/>
  <c r="F69" i="4"/>
  <c r="D69" i="4"/>
  <c r="H68" i="4"/>
  <c r="K68" i="4" s="1"/>
  <c r="C68" i="4"/>
  <c r="D68" i="4" s="1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K57" i="4"/>
  <c r="I57" i="4"/>
  <c r="F57" i="4"/>
  <c r="D57" i="4"/>
  <c r="K56" i="4"/>
  <c r="I56" i="4"/>
  <c r="F56" i="4"/>
  <c r="D56" i="4"/>
  <c r="K55" i="4"/>
  <c r="I55" i="4"/>
  <c r="F55" i="4"/>
  <c r="D55" i="4"/>
  <c r="K54" i="4"/>
  <c r="I54" i="4"/>
  <c r="F54" i="4"/>
  <c r="D54" i="4"/>
  <c r="H53" i="4"/>
  <c r="K53" i="4" s="1"/>
  <c r="C53" i="4"/>
  <c r="D53" i="4" s="1"/>
  <c r="K52" i="4"/>
  <c r="I52" i="4"/>
  <c r="F52" i="4"/>
  <c r="D52" i="4"/>
  <c r="K51" i="4"/>
  <c r="I51" i="4"/>
  <c r="F51" i="4"/>
  <c r="D51" i="4"/>
  <c r="K50" i="4"/>
  <c r="I50" i="4"/>
  <c r="F50" i="4"/>
  <c r="D50" i="4"/>
  <c r="K49" i="4"/>
  <c r="I49" i="4"/>
  <c r="F49" i="4"/>
  <c r="D49" i="4"/>
  <c r="K48" i="4"/>
  <c r="I48" i="4"/>
  <c r="F48" i="4"/>
  <c r="D48" i="4"/>
  <c r="K47" i="4"/>
  <c r="I47" i="4"/>
  <c r="F47" i="4"/>
  <c r="D47" i="4"/>
  <c r="K46" i="4"/>
  <c r="I46" i="4"/>
  <c r="F46" i="4"/>
  <c r="D46" i="4"/>
  <c r="H45" i="4"/>
  <c r="K45" i="4" s="1"/>
  <c r="C45" i="4"/>
  <c r="D45" i="4" s="1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K40" i="4"/>
  <c r="I40" i="4"/>
  <c r="F40" i="4"/>
  <c r="D40" i="4"/>
  <c r="K39" i="4"/>
  <c r="I39" i="4"/>
  <c r="F39" i="4"/>
  <c r="D39" i="4"/>
  <c r="K38" i="4"/>
  <c r="I38" i="4"/>
  <c r="F38" i="4"/>
  <c r="D38" i="4"/>
  <c r="K37" i="4"/>
  <c r="I37" i="4"/>
  <c r="F37" i="4"/>
  <c r="D37" i="4"/>
  <c r="H36" i="4"/>
  <c r="K36" i="4" s="1"/>
  <c r="C36" i="4"/>
  <c r="D36" i="4" s="1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K29" i="4"/>
  <c r="I29" i="4"/>
  <c r="F29" i="4"/>
  <c r="D29" i="4"/>
  <c r="K28" i="4"/>
  <c r="I28" i="4"/>
  <c r="F28" i="4"/>
  <c r="D28" i="4"/>
  <c r="K27" i="4"/>
  <c r="I27" i="4"/>
  <c r="F27" i="4"/>
  <c r="D27" i="4"/>
  <c r="K26" i="4"/>
  <c r="I26" i="4"/>
  <c r="F26" i="4"/>
  <c r="D26" i="4"/>
  <c r="H25" i="4"/>
  <c r="K25" i="4" s="1"/>
  <c r="C25" i="4"/>
  <c r="D25" i="4" s="1"/>
  <c r="K24" i="4"/>
  <c r="I24" i="4"/>
  <c r="F24" i="4"/>
  <c r="D24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K10" i="4"/>
  <c r="I10" i="4"/>
  <c r="F10" i="4"/>
  <c r="D10" i="4"/>
  <c r="K9" i="4"/>
  <c r="I9" i="4"/>
  <c r="F9" i="4"/>
  <c r="D9" i="4"/>
  <c r="K8" i="4"/>
  <c r="I8" i="4"/>
  <c r="F8" i="4"/>
  <c r="D8" i="4"/>
  <c r="K7" i="4"/>
  <c r="I7" i="4"/>
  <c r="F7" i="4"/>
  <c r="D7" i="4"/>
  <c r="H6" i="4"/>
  <c r="K6" i="4" s="1"/>
  <c r="C6" i="4"/>
  <c r="D6" i="4" s="1"/>
  <c r="C5" i="4" l="1"/>
  <c r="H5" i="4"/>
  <c r="F6" i="4"/>
  <c r="I6" i="4"/>
  <c r="F25" i="4"/>
  <c r="I25" i="4"/>
  <c r="F36" i="4"/>
  <c r="I36" i="4"/>
  <c r="F45" i="4"/>
  <c r="I45" i="4"/>
  <c r="F53" i="4"/>
  <c r="I53" i="4"/>
  <c r="F68" i="4"/>
  <c r="I68" i="4"/>
  <c r="F75" i="4"/>
  <c r="I75" i="4"/>
  <c r="F92" i="4"/>
  <c r="I92" i="4"/>
  <c r="K5" i="4" l="1"/>
  <c r="D5" i="4"/>
  <c r="F5" i="4"/>
  <c r="I5" i="4"/>
</calcChain>
</file>

<file path=xl/sharedStrings.xml><?xml version="1.0" encoding="utf-8"?>
<sst xmlns="http://schemas.openxmlformats.org/spreadsheetml/2006/main" count="1084" uniqueCount="152">
  <si>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</si>
  <si>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</si>
  <si>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</si>
  <si>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</si>
  <si>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</si>
  <si>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</si>
  <si>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</si>
  <si>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</si>
  <si>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</si>
  <si>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</si>
  <si>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</si>
  <si>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</si>
  <si>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</si>
  <si>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</si>
  <si>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</si>
  <si>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</si>
  <si>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</si>
  <si>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</si>
  <si>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</si>
  <si>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</si>
  <si>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</si>
  <si>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</si>
  <si>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</si>
  <si>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</si>
  <si>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</si>
  <si>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</si>
  <si>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</si>
  <si>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</si>
  <si>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</si>
  <si>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</si>
  <si>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</si>
  <si>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</si>
  <si>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</si>
  <si>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</si>
  <si>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</si>
  <si>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</si>
  <si>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</si>
  <si>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</si>
  <si>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</si>
  <si>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</si>
  <si>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</si>
  <si>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</si>
  <si>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</si>
  <si>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</si>
  <si>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</si>
  <si>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</si>
  <si>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</si>
  <si>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</si>
  <si>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</si>
  <si>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</si>
  <si>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</si>
  <si>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</si>
  <si>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</si>
  <si>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</si>
  <si>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</si>
  <si>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</si>
  <si>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</si>
  <si>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</si>
  <si>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</si>
  <si>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</si>
  <si>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</si>
  <si>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</si>
  <si>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</si>
  <si>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</si>
  <si>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</si>
  <si>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</si>
  <si>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</si>
  <si>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</si>
  <si>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</si>
  <si>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</si>
  <si>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</si>
  <si>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</si>
  <si>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</si>
  <si>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</si>
  <si>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</si>
  <si>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</si>
  <si>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</si>
  <si>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</si>
  <si>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</si>
  <si>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</si>
  <si>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</si>
  <si>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</si>
  <si>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</si>
  <si>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</si>
  <si>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</si>
  <si>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</si>
  <si>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</si>
  <si>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</si>
  <si>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</si>
  <si>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</si>
  <si>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</si>
  <si>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</si>
  <si>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</si>
  <si>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</si>
  <si>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</si>
  <si>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</si>
  <si>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</si>
  <si>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</si>
  <si>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</si>
  <si>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</si>
  <si>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</si>
  <si>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</si>
  <si>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</si>
  <si>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</si>
  <si>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</si>
  <si>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</si>
  <si>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</si>
  <si>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</si>
  <si>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</si>
  <si>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</si>
  <si>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</si>
  <si>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</si>
  <si>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</si>
  <si>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</si>
  <si>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</si>
  <si>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</si>
  <si>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</si>
  <si>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</si>
  <si>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</si>
  <si>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</si>
  <si>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</si>
  <si>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</si>
  <si>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</si>
  <si>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</si>
  <si>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</si>
  <si>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</si>
  <si>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</si>
  <si>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</si>
  <si>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</si>
  <si>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</si>
  <si>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</si>
  <si>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</si>
  <si>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</si>
  <si>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</si>
  <si>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</si>
  <si>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</si>
  <si>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</si>
  <si>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</si>
  <si>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</si>
  <si>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</si>
  <si>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</si>
  <si>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</si>
  <si>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</si>
  <si>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</si>
  <si>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</si>
  <si>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</si>
  <si>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</si>
  <si>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</si>
  <si>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 xml:space="preserve">Прогноз сева льна-долгунца на 2018 г, тыс.га  </t>
  </si>
  <si>
    <t>Прогноз посадки картофеля на 2018 год, тыс. га</t>
  </si>
  <si>
    <t>Прогноз сева овощей на 2018 год,                тыс. га</t>
  </si>
  <si>
    <t>по состоянию на 15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</si>
</sst>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7" xfId="0" applyFont="1" applyFill="1" applyBorder="1" applyProtection="1">
      <protection locked="0"/>
    </xf>
    <xf numFmtId="164" fontId="8" fillId="2" borderId="23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164" fontId="8" fillId="2" borderId="22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3" borderId="29" xfId="0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0" xfId="0" applyFont="1" applyFill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L11" sqref="L11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8.5703125" style="4" customWidth="1"/>
    <col min="8" max="8" width="11.5703125" style="4" customWidth="1"/>
    <col min="9" max="10" width="10" style="4" customWidth="1"/>
    <col min="11" max="11" width="10.7109375" style="4" customWidth="1"/>
    <col min="12" max="15" width="8.85546875" style="24" customWidth="1"/>
    <col min="16" max="247" width="8.85546875" style="24"/>
    <col min="248" max="248" width="29" style="24" customWidth="1"/>
    <col min="249" max="249" width="14" style="24" customWidth="1"/>
    <col min="250" max="250" width="9.42578125" style="24" customWidth="1"/>
    <col min="251" max="251" width="9.140625" style="24" customWidth="1"/>
    <col min="252" max="252" width="8.5703125" style="24" customWidth="1"/>
    <col min="253" max="253" width="9.85546875" style="24" customWidth="1"/>
    <col min="254" max="254" width="15.140625" style="24" customWidth="1"/>
    <col min="255" max="255" width="11.5703125" style="24" customWidth="1"/>
    <col min="256" max="256" width="9.85546875" style="24" customWidth="1"/>
    <col min="257" max="257" width="10.140625" style="24" customWidth="1"/>
    <col min="258" max="258" width="10.5703125" style="24" bestFit="1" customWidth="1"/>
    <col min="259" max="260" width="8.85546875" style="24" customWidth="1"/>
    <col min="261" max="503" width="8.85546875" style="24"/>
    <col min="504" max="504" width="29" style="24" customWidth="1"/>
    <col min="505" max="505" width="14" style="24" customWidth="1"/>
    <col min="506" max="506" width="9.42578125" style="24" customWidth="1"/>
    <col min="507" max="507" width="9.140625" style="24" customWidth="1"/>
    <col min="508" max="508" width="8.5703125" style="24" customWidth="1"/>
    <col min="509" max="509" width="9.85546875" style="24" customWidth="1"/>
    <col min="510" max="510" width="15.140625" style="24" customWidth="1"/>
    <col min="511" max="511" width="11.5703125" style="24" customWidth="1"/>
    <col min="512" max="512" width="9.85546875" style="24" customWidth="1"/>
    <col min="513" max="513" width="10.140625" style="24" customWidth="1"/>
    <col min="514" max="514" width="10.5703125" style="24" bestFit="1" customWidth="1"/>
    <col min="515" max="516" width="8.85546875" style="24" customWidth="1"/>
    <col min="517" max="759" width="8.85546875" style="24"/>
    <col min="760" max="760" width="29" style="24" customWidth="1"/>
    <col min="761" max="761" width="14" style="24" customWidth="1"/>
    <col min="762" max="762" width="9.42578125" style="24" customWidth="1"/>
    <col min="763" max="763" width="9.140625" style="24" customWidth="1"/>
    <col min="764" max="764" width="8.5703125" style="24" customWidth="1"/>
    <col min="765" max="765" width="9.85546875" style="24" customWidth="1"/>
    <col min="766" max="766" width="15.140625" style="24" customWidth="1"/>
    <col min="767" max="767" width="11.5703125" style="24" customWidth="1"/>
    <col min="768" max="768" width="9.85546875" style="24" customWidth="1"/>
    <col min="769" max="769" width="10.140625" style="24" customWidth="1"/>
    <col min="770" max="770" width="10.5703125" style="24" bestFit="1" customWidth="1"/>
    <col min="771" max="772" width="8.85546875" style="24" customWidth="1"/>
    <col min="773" max="1015" width="8.85546875" style="24"/>
    <col min="1016" max="1016" width="29" style="24" customWidth="1"/>
    <col min="1017" max="1017" width="14" style="24" customWidth="1"/>
    <col min="1018" max="1018" width="9.42578125" style="24" customWidth="1"/>
    <col min="1019" max="1019" width="9.140625" style="24" customWidth="1"/>
    <col min="1020" max="1020" width="8.5703125" style="24" customWidth="1"/>
    <col min="1021" max="1021" width="9.85546875" style="24" customWidth="1"/>
    <col min="1022" max="1022" width="15.140625" style="24" customWidth="1"/>
    <col min="1023" max="1023" width="11.5703125" style="24" customWidth="1"/>
    <col min="1024" max="1024" width="9.85546875" style="24" customWidth="1"/>
    <col min="1025" max="1025" width="10.140625" style="24" customWidth="1"/>
    <col min="1026" max="1026" width="10.5703125" style="24" bestFit="1" customWidth="1"/>
    <col min="1027" max="1028" width="8.85546875" style="24" customWidth="1"/>
    <col min="1029" max="1271" width="8.85546875" style="24"/>
    <col min="1272" max="1272" width="29" style="24" customWidth="1"/>
    <col min="1273" max="1273" width="14" style="24" customWidth="1"/>
    <col min="1274" max="1274" width="9.42578125" style="24" customWidth="1"/>
    <col min="1275" max="1275" width="9.140625" style="24" customWidth="1"/>
    <col min="1276" max="1276" width="8.5703125" style="24" customWidth="1"/>
    <col min="1277" max="1277" width="9.85546875" style="24" customWidth="1"/>
    <col min="1278" max="1278" width="15.140625" style="24" customWidth="1"/>
    <col min="1279" max="1279" width="11.5703125" style="24" customWidth="1"/>
    <col min="1280" max="1280" width="9.85546875" style="24" customWidth="1"/>
    <col min="1281" max="1281" width="10.140625" style="24" customWidth="1"/>
    <col min="1282" max="1282" width="10.5703125" style="24" bestFit="1" customWidth="1"/>
    <col min="1283" max="1284" width="8.85546875" style="24" customWidth="1"/>
    <col min="1285" max="1527" width="8.85546875" style="24"/>
    <col min="1528" max="1528" width="29" style="24" customWidth="1"/>
    <col min="1529" max="1529" width="14" style="24" customWidth="1"/>
    <col min="1530" max="1530" width="9.42578125" style="24" customWidth="1"/>
    <col min="1531" max="1531" width="9.140625" style="24" customWidth="1"/>
    <col min="1532" max="1532" width="8.5703125" style="24" customWidth="1"/>
    <col min="1533" max="1533" width="9.85546875" style="24" customWidth="1"/>
    <col min="1534" max="1534" width="15.140625" style="24" customWidth="1"/>
    <col min="1535" max="1535" width="11.5703125" style="24" customWidth="1"/>
    <col min="1536" max="1536" width="9.85546875" style="24" customWidth="1"/>
    <col min="1537" max="1537" width="10.140625" style="24" customWidth="1"/>
    <col min="1538" max="1538" width="10.5703125" style="24" bestFit="1" customWidth="1"/>
    <col min="1539" max="1540" width="8.85546875" style="24" customWidth="1"/>
    <col min="1541" max="1783" width="8.85546875" style="24"/>
    <col min="1784" max="1784" width="29" style="24" customWidth="1"/>
    <col min="1785" max="1785" width="14" style="24" customWidth="1"/>
    <col min="1786" max="1786" width="9.42578125" style="24" customWidth="1"/>
    <col min="1787" max="1787" width="9.140625" style="24" customWidth="1"/>
    <col min="1788" max="1788" width="8.5703125" style="24" customWidth="1"/>
    <col min="1789" max="1789" width="9.85546875" style="24" customWidth="1"/>
    <col min="1790" max="1790" width="15.140625" style="24" customWidth="1"/>
    <col min="1791" max="1791" width="11.5703125" style="24" customWidth="1"/>
    <col min="1792" max="1792" width="9.85546875" style="24" customWidth="1"/>
    <col min="1793" max="1793" width="10.140625" style="24" customWidth="1"/>
    <col min="1794" max="1794" width="10.5703125" style="24" bestFit="1" customWidth="1"/>
    <col min="1795" max="1796" width="8.85546875" style="24" customWidth="1"/>
    <col min="1797" max="2039" width="8.85546875" style="24"/>
    <col min="2040" max="2040" width="29" style="24" customWidth="1"/>
    <col min="2041" max="2041" width="14" style="24" customWidth="1"/>
    <col min="2042" max="2042" width="9.42578125" style="24" customWidth="1"/>
    <col min="2043" max="2043" width="9.140625" style="24" customWidth="1"/>
    <col min="2044" max="2044" width="8.5703125" style="24" customWidth="1"/>
    <col min="2045" max="2045" width="9.85546875" style="24" customWidth="1"/>
    <col min="2046" max="2046" width="15.140625" style="24" customWidth="1"/>
    <col min="2047" max="2047" width="11.5703125" style="24" customWidth="1"/>
    <col min="2048" max="2048" width="9.85546875" style="24" customWidth="1"/>
    <col min="2049" max="2049" width="10.140625" style="24" customWidth="1"/>
    <col min="2050" max="2050" width="10.5703125" style="24" bestFit="1" customWidth="1"/>
    <col min="2051" max="2052" width="8.85546875" style="24" customWidth="1"/>
    <col min="2053" max="2295" width="8.85546875" style="24"/>
    <col min="2296" max="2296" width="29" style="24" customWidth="1"/>
    <col min="2297" max="2297" width="14" style="24" customWidth="1"/>
    <col min="2298" max="2298" width="9.42578125" style="24" customWidth="1"/>
    <col min="2299" max="2299" width="9.140625" style="24" customWidth="1"/>
    <col min="2300" max="2300" width="8.5703125" style="24" customWidth="1"/>
    <col min="2301" max="2301" width="9.85546875" style="24" customWidth="1"/>
    <col min="2302" max="2302" width="15.140625" style="24" customWidth="1"/>
    <col min="2303" max="2303" width="11.5703125" style="24" customWidth="1"/>
    <col min="2304" max="2304" width="9.85546875" style="24" customWidth="1"/>
    <col min="2305" max="2305" width="10.140625" style="24" customWidth="1"/>
    <col min="2306" max="2306" width="10.5703125" style="24" bestFit="1" customWidth="1"/>
    <col min="2307" max="2308" width="8.85546875" style="24" customWidth="1"/>
    <col min="2309" max="2551" width="8.85546875" style="24"/>
    <col min="2552" max="2552" width="29" style="24" customWidth="1"/>
    <col min="2553" max="2553" width="14" style="24" customWidth="1"/>
    <col min="2554" max="2554" width="9.42578125" style="24" customWidth="1"/>
    <col min="2555" max="2555" width="9.140625" style="24" customWidth="1"/>
    <col min="2556" max="2556" width="8.5703125" style="24" customWidth="1"/>
    <col min="2557" max="2557" width="9.85546875" style="24" customWidth="1"/>
    <col min="2558" max="2558" width="15.140625" style="24" customWidth="1"/>
    <col min="2559" max="2559" width="11.5703125" style="24" customWidth="1"/>
    <col min="2560" max="2560" width="9.85546875" style="24" customWidth="1"/>
    <col min="2561" max="2561" width="10.140625" style="24" customWidth="1"/>
    <col min="2562" max="2562" width="10.5703125" style="24" bestFit="1" customWidth="1"/>
    <col min="2563" max="2564" width="8.85546875" style="24" customWidth="1"/>
    <col min="2565" max="2807" width="8.85546875" style="24"/>
    <col min="2808" max="2808" width="29" style="24" customWidth="1"/>
    <col min="2809" max="2809" width="14" style="24" customWidth="1"/>
    <col min="2810" max="2810" width="9.42578125" style="24" customWidth="1"/>
    <col min="2811" max="2811" width="9.140625" style="24" customWidth="1"/>
    <col min="2812" max="2812" width="8.5703125" style="24" customWidth="1"/>
    <col min="2813" max="2813" width="9.85546875" style="24" customWidth="1"/>
    <col min="2814" max="2814" width="15.140625" style="24" customWidth="1"/>
    <col min="2815" max="2815" width="11.5703125" style="24" customWidth="1"/>
    <col min="2816" max="2816" width="9.85546875" style="24" customWidth="1"/>
    <col min="2817" max="2817" width="10.140625" style="24" customWidth="1"/>
    <col min="2818" max="2818" width="10.5703125" style="24" bestFit="1" customWidth="1"/>
    <col min="2819" max="2820" width="8.85546875" style="24" customWidth="1"/>
    <col min="2821" max="3063" width="8.85546875" style="24"/>
    <col min="3064" max="3064" width="29" style="24" customWidth="1"/>
    <col min="3065" max="3065" width="14" style="24" customWidth="1"/>
    <col min="3066" max="3066" width="9.42578125" style="24" customWidth="1"/>
    <col min="3067" max="3067" width="9.140625" style="24" customWidth="1"/>
    <col min="3068" max="3068" width="8.5703125" style="24" customWidth="1"/>
    <col min="3069" max="3069" width="9.85546875" style="24" customWidth="1"/>
    <col min="3070" max="3070" width="15.140625" style="24" customWidth="1"/>
    <col min="3071" max="3071" width="11.5703125" style="24" customWidth="1"/>
    <col min="3072" max="3072" width="9.85546875" style="24" customWidth="1"/>
    <col min="3073" max="3073" width="10.140625" style="24" customWidth="1"/>
    <col min="3074" max="3074" width="10.5703125" style="24" bestFit="1" customWidth="1"/>
    <col min="3075" max="3076" width="8.85546875" style="24" customWidth="1"/>
    <col min="3077" max="3319" width="8.85546875" style="24"/>
    <col min="3320" max="3320" width="29" style="24" customWidth="1"/>
    <col min="3321" max="3321" width="14" style="24" customWidth="1"/>
    <col min="3322" max="3322" width="9.42578125" style="24" customWidth="1"/>
    <col min="3323" max="3323" width="9.140625" style="24" customWidth="1"/>
    <col min="3324" max="3324" width="8.5703125" style="24" customWidth="1"/>
    <col min="3325" max="3325" width="9.85546875" style="24" customWidth="1"/>
    <col min="3326" max="3326" width="15.140625" style="24" customWidth="1"/>
    <col min="3327" max="3327" width="11.5703125" style="24" customWidth="1"/>
    <col min="3328" max="3328" width="9.85546875" style="24" customWidth="1"/>
    <col min="3329" max="3329" width="10.140625" style="24" customWidth="1"/>
    <col min="3330" max="3330" width="10.5703125" style="24" bestFit="1" customWidth="1"/>
    <col min="3331" max="3332" width="8.85546875" style="24" customWidth="1"/>
    <col min="3333" max="3575" width="8.85546875" style="24"/>
    <col min="3576" max="3576" width="29" style="24" customWidth="1"/>
    <col min="3577" max="3577" width="14" style="24" customWidth="1"/>
    <col min="3578" max="3578" width="9.42578125" style="24" customWidth="1"/>
    <col min="3579" max="3579" width="9.140625" style="24" customWidth="1"/>
    <col min="3580" max="3580" width="8.5703125" style="24" customWidth="1"/>
    <col min="3581" max="3581" width="9.85546875" style="24" customWidth="1"/>
    <col min="3582" max="3582" width="15.140625" style="24" customWidth="1"/>
    <col min="3583" max="3583" width="11.5703125" style="24" customWidth="1"/>
    <col min="3584" max="3584" width="9.85546875" style="24" customWidth="1"/>
    <col min="3585" max="3585" width="10.140625" style="24" customWidth="1"/>
    <col min="3586" max="3586" width="10.5703125" style="24" bestFit="1" customWidth="1"/>
    <col min="3587" max="3588" width="8.85546875" style="24" customWidth="1"/>
    <col min="3589" max="3831" width="8.85546875" style="24"/>
    <col min="3832" max="3832" width="29" style="24" customWidth="1"/>
    <col min="3833" max="3833" width="14" style="24" customWidth="1"/>
    <col min="3834" max="3834" width="9.42578125" style="24" customWidth="1"/>
    <col min="3835" max="3835" width="9.140625" style="24" customWidth="1"/>
    <col min="3836" max="3836" width="8.5703125" style="24" customWidth="1"/>
    <col min="3837" max="3837" width="9.85546875" style="24" customWidth="1"/>
    <col min="3838" max="3838" width="15.140625" style="24" customWidth="1"/>
    <col min="3839" max="3839" width="11.5703125" style="24" customWidth="1"/>
    <col min="3840" max="3840" width="9.85546875" style="24" customWidth="1"/>
    <col min="3841" max="3841" width="10.140625" style="24" customWidth="1"/>
    <col min="3842" max="3842" width="10.5703125" style="24" bestFit="1" customWidth="1"/>
    <col min="3843" max="3844" width="8.85546875" style="24" customWidth="1"/>
    <col min="3845" max="4087" width="8.85546875" style="24"/>
    <col min="4088" max="4088" width="29" style="24" customWidth="1"/>
    <col min="4089" max="4089" width="14" style="24" customWidth="1"/>
    <col min="4090" max="4090" width="9.42578125" style="24" customWidth="1"/>
    <col min="4091" max="4091" width="9.140625" style="24" customWidth="1"/>
    <col min="4092" max="4092" width="8.5703125" style="24" customWidth="1"/>
    <col min="4093" max="4093" width="9.85546875" style="24" customWidth="1"/>
    <col min="4094" max="4094" width="15.140625" style="24" customWidth="1"/>
    <col min="4095" max="4095" width="11.5703125" style="24" customWidth="1"/>
    <col min="4096" max="4096" width="9.85546875" style="24" customWidth="1"/>
    <col min="4097" max="4097" width="10.140625" style="24" customWidth="1"/>
    <col min="4098" max="4098" width="10.5703125" style="24" bestFit="1" customWidth="1"/>
    <col min="4099" max="4100" width="8.85546875" style="24" customWidth="1"/>
    <col min="4101" max="4343" width="8.85546875" style="24"/>
    <col min="4344" max="4344" width="29" style="24" customWidth="1"/>
    <col min="4345" max="4345" width="14" style="24" customWidth="1"/>
    <col min="4346" max="4346" width="9.42578125" style="24" customWidth="1"/>
    <col min="4347" max="4347" width="9.140625" style="24" customWidth="1"/>
    <col min="4348" max="4348" width="8.5703125" style="24" customWidth="1"/>
    <col min="4349" max="4349" width="9.85546875" style="24" customWidth="1"/>
    <col min="4350" max="4350" width="15.140625" style="24" customWidth="1"/>
    <col min="4351" max="4351" width="11.5703125" style="24" customWidth="1"/>
    <col min="4352" max="4352" width="9.85546875" style="24" customWidth="1"/>
    <col min="4353" max="4353" width="10.140625" style="24" customWidth="1"/>
    <col min="4354" max="4354" width="10.5703125" style="24" bestFit="1" customWidth="1"/>
    <col min="4355" max="4356" width="8.85546875" style="24" customWidth="1"/>
    <col min="4357" max="4599" width="8.85546875" style="24"/>
    <col min="4600" max="4600" width="29" style="24" customWidth="1"/>
    <col min="4601" max="4601" width="14" style="24" customWidth="1"/>
    <col min="4602" max="4602" width="9.42578125" style="24" customWidth="1"/>
    <col min="4603" max="4603" width="9.140625" style="24" customWidth="1"/>
    <col min="4604" max="4604" width="8.5703125" style="24" customWidth="1"/>
    <col min="4605" max="4605" width="9.85546875" style="24" customWidth="1"/>
    <col min="4606" max="4606" width="15.140625" style="24" customWidth="1"/>
    <col min="4607" max="4607" width="11.5703125" style="24" customWidth="1"/>
    <col min="4608" max="4608" width="9.85546875" style="24" customWidth="1"/>
    <col min="4609" max="4609" width="10.140625" style="24" customWidth="1"/>
    <col min="4610" max="4610" width="10.5703125" style="24" bestFit="1" customWidth="1"/>
    <col min="4611" max="4612" width="8.85546875" style="24" customWidth="1"/>
    <col min="4613" max="4855" width="8.85546875" style="24"/>
    <col min="4856" max="4856" width="29" style="24" customWidth="1"/>
    <col min="4857" max="4857" width="14" style="24" customWidth="1"/>
    <col min="4858" max="4858" width="9.42578125" style="24" customWidth="1"/>
    <col min="4859" max="4859" width="9.140625" style="24" customWidth="1"/>
    <col min="4860" max="4860" width="8.5703125" style="24" customWidth="1"/>
    <col min="4861" max="4861" width="9.85546875" style="24" customWidth="1"/>
    <col min="4862" max="4862" width="15.140625" style="24" customWidth="1"/>
    <col min="4863" max="4863" width="11.5703125" style="24" customWidth="1"/>
    <col min="4864" max="4864" width="9.85546875" style="24" customWidth="1"/>
    <col min="4865" max="4865" width="10.140625" style="24" customWidth="1"/>
    <col min="4866" max="4866" width="10.5703125" style="24" bestFit="1" customWidth="1"/>
    <col min="4867" max="4868" width="8.85546875" style="24" customWidth="1"/>
    <col min="4869" max="5111" width="8.85546875" style="24"/>
    <col min="5112" max="5112" width="29" style="24" customWidth="1"/>
    <col min="5113" max="5113" width="14" style="24" customWidth="1"/>
    <col min="5114" max="5114" width="9.42578125" style="24" customWidth="1"/>
    <col min="5115" max="5115" width="9.140625" style="24" customWidth="1"/>
    <col min="5116" max="5116" width="8.5703125" style="24" customWidth="1"/>
    <col min="5117" max="5117" width="9.85546875" style="24" customWidth="1"/>
    <col min="5118" max="5118" width="15.140625" style="24" customWidth="1"/>
    <col min="5119" max="5119" width="11.5703125" style="24" customWidth="1"/>
    <col min="5120" max="5120" width="9.85546875" style="24" customWidth="1"/>
    <col min="5121" max="5121" width="10.140625" style="24" customWidth="1"/>
    <col min="5122" max="5122" width="10.5703125" style="24" bestFit="1" customWidth="1"/>
    <col min="5123" max="5124" width="8.85546875" style="24" customWidth="1"/>
    <col min="5125" max="5367" width="8.85546875" style="24"/>
    <col min="5368" max="5368" width="29" style="24" customWidth="1"/>
    <col min="5369" max="5369" width="14" style="24" customWidth="1"/>
    <col min="5370" max="5370" width="9.42578125" style="24" customWidth="1"/>
    <col min="5371" max="5371" width="9.140625" style="24" customWidth="1"/>
    <col min="5372" max="5372" width="8.5703125" style="24" customWidth="1"/>
    <col min="5373" max="5373" width="9.85546875" style="24" customWidth="1"/>
    <col min="5374" max="5374" width="15.140625" style="24" customWidth="1"/>
    <col min="5375" max="5375" width="11.5703125" style="24" customWidth="1"/>
    <col min="5376" max="5376" width="9.85546875" style="24" customWidth="1"/>
    <col min="5377" max="5377" width="10.140625" style="24" customWidth="1"/>
    <col min="5378" max="5378" width="10.5703125" style="24" bestFit="1" customWidth="1"/>
    <col min="5379" max="5380" width="8.85546875" style="24" customWidth="1"/>
    <col min="5381" max="5623" width="8.85546875" style="24"/>
    <col min="5624" max="5624" width="29" style="24" customWidth="1"/>
    <col min="5625" max="5625" width="14" style="24" customWidth="1"/>
    <col min="5626" max="5626" width="9.42578125" style="24" customWidth="1"/>
    <col min="5627" max="5627" width="9.140625" style="24" customWidth="1"/>
    <col min="5628" max="5628" width="8.5703125" style="24" customWidth="1"/>
    <col min="5629" max="5629" width="9.85546875" style="24" customWidth="1"/>
    <col min="5630" max="5630" width="15.140625" style="24" customWidth="1"/>
    <col min="5631" max="5631" width="11.5703125" style="24" customWidth="1"/>
    <col min="5632" max="5632" width="9.85546875" style="24" customWidth="1"/>
    <col min="5633" max="5633" width="10.140625" style="24" customWidth="1"/>
    <col min="5634" max="5634" width="10.5703125" style="24" bestFit="1" customWidth="1"/>
    <col min="5635" max="5636" width="8.85546875" style="24" customWidth="1"/>
    <col min="5637" max="5879" width="8.85546875" style="24"/>
    <col min="5880" max="5880" width="29" style="24" customWidth="1"/>
    <col min="5881" max="5881" width="14" style="24" customWidth="1"/>
    <col min="5882" max="5882" width="9.42578125" style="24" customWidth="1"/>
    <col min="5883" max="5883" width="9.140625" style="24" customWidth="1"/>
    <col min="5884" max="5884" width="8.5703125" style="24" customWidth="1"/>
    <col min="5885" max="5885" width="9.85546875" style="24" customWidth="1"/>
    <col min="5886" max="5886" width="15.140625" style="24" customWidth="1"/>
    <col min="5887" max="5887" width="11.5703125" style="24" customWidth="1"/>
    <col min="5888" max="5888" width="9.85546875" style="24" customWidth="1"/>
    <col min="5889" max="5889" width="10.140625" style="24" customWidth="1"/>
    <col min="5890" max="5890" width="10.5703125" style="24" bestFit="1" customWidth="1"/>
    <col min="5891" max="5892" width="8.85546875" style="24" customWidth="1"/>
    <col min="5893" max="6135" width="8.85546875" style="24"/>
    <col min="6136" max="6136" width="29" style="24" customWidth="1"/>
    <col min="6137" max="6137" width="14" style="24" customWidth="1"/>
    <col min="6138" max="6138" width="9.42578125" style="24" customWidth="1"/>
    <col min="6139" max="6139" width="9.140625" style="24" customWidth="1"/>
    <col min="6140" max="6140" width="8.5703125" style="24" customWidth="1"/>
    <col min="6141" max="6141" width="9.85546875" style="24" customWidth="1"/>
    <col min="6142" max="6142" width="15.140625" style="24" customWidth="1"/>
    <col min="6143" max="6143" width="11.5703125" style="24" customWidth="1"/>
    <col min="6144" max="6144" width="9.85546875" style="24" customWidth="1"/>
    <col min="6145" max="6145" width="10.140625" style="24" customWidth="1"/>
    <col min="6146" max="6146" width="10.5703125" style="24" bestFit="1" customWidth="1"/>
    <col min="6147" max="6148" width="8.85546875" style="24" customWidth="1"/>
    <col min="6149" max="6391" width="8.85546875" style="24"/>
    <col min="6392" max="6392" width="29" style="24" customWidth="1"/>
    <col min="6393" max="6393" width="14" style="24" customWidth="1"/>
    <col min="6394" max="6394" width="9.42578125" style="24" customWidth="1"/>
    <col min="6395" max="6395" width="9.140625" style="24" customWidth="1"/>
    <col min="6396" max="6396" width="8.5703125" style="24" customWidth="1"/>
    <col min="6397" max="6397" width="9.85546875" style="24" customWidth="1"/>
    <col min="6398" max="6398" width="15.140625" style="24" customWidth="1"/>
    <col min="6399" max="6399" width="11.5703125" style="24" customWidth="1"/>
    <col min="6400" max="6400" width="9.85546875" style="24" customWidth="1"/>
    <col min="6401" max="6401" width="10.140625" style="24" customWidth="1"/>
    <col min="6402" max="6402" width="10.5703125" style="24" bestFit="1" customWidth="1"/>
    <col min="6403" max="6404" width="8.85546875" style="24" customWidth="1"/>
    <col min="6405" max="6647" width="8.85546875" style="24"/>
    <col min="6648" max="6648" width="29" style="24" customWidth="1"/>
    <col min="6649" max="6649" width="14" style="24" customWidth="1"/>
    <col min="6650" max="6650" width="9.42578125" style="24" customWidth="1"/>
    <col min="6651" max="6651" width="9.140625" style="24" customWidth="1"/>
    <col min="6652" max="6652" width="8.5703125" style="24" customWidth="1"/>
    <col min="6653" max="6653" width="9.85546875" style="24" customWidth="1"/>
    <col min="6654" max="6654" width="15.140625" style="24" customWidth="1"/>
    <col min="6655" max="6655" width="11.5703125" style="24" customWidth="1"/>
    <col min="6656" max="6656" width="9.85546875" style="24" customWidth="1"/>
    <col min="6657" max="6657" width="10.140625" style="24" customWidth="1"/>
    <col min="6658" max="6658" width="10.5703125" style="24" bestFit="1" customWidth="1"/>
    <col min="6659" max="6660" width="8.85546875" style="24" customWidth="1"/>
    <col min="6661" max="6903" width="8.85546875" style="24"/>
    <col min="6904" max="6904" width="29" style="24" customWidth="1"/>
    <col min="6905" max="6905" width="14" style="24" customWidth="1"/>
    <col min="6906" max="6906" width="9.42578125" style="24" customWidth="1"/>
    <col min="6907" max="6907" width="9.140625" style="24" customWidth="1"/>
    <col min="6908" max="6908" width="8.5703125" style="24" customWidth="1"/>
    <col min="6909" max="6909" width="9.85546875" style="24" customWidth="1"/>
    <col min="6910" max="6910" width="15.140625" style="24" customWidth="1"/>
    <col min="6911" max="6911" width="11.5703125" style="24" customWidth="1"/>
    <col min="6912" max="6912" width="9.85546875" style="24" customWidth="1"/>
    <col min="6913" max="6913" width="10.140625" style="24" customWidth="1"/>
    <col min="6914" max="6914" width="10.5703125" style="24" bestFit="1" customWidth="1"/>
    <col min="6915" max="6916" width="8.85546875" style="24" customWidth="1"/>
    <col min="6917" max="7159" width="8.85546875" style="24"/>
    <col min="7160" max="7160" width="29" style="24" customWidth="1"/>
    <col min="7161" max="7161" width="14" style="24" customWidth="1"/>
    <col min="7162" max="7162" width="9.42578125" style="24" customWidth="1"/>
    <col min="7163" max="7163" width="9.140625" style="24" customWidth="1"/>
    <col min="7164" max="7164" width="8.5703125" style="24" customWidth="1"/>
    <col min="7165" max="7165" width="9.85546875" style="24" customWidth="1"/>
    <col min="7166" max="7166" width="15.140625" style="24" customWidth="1"/>
    <col min="7167" max="7167" width="11.5703125" style="24" customWidth="1"/>
    <col min="7168" max="7168" width="9.85546875" style="24" customWidth="1"/>
    <col min="7169" max="7169" width="10.140625" style="24" customWidth="1"/>
    <col min="7170" max="7170" width="10.5703125" style="24" bestFit="1" customWidth="1"/>
    <col min="7171" max="7172" width="8.85546875" style="24" customWidth="1"/>
    <col min="7173" max="7415" width="8.85546875" style="24"/>
    <col min="7416" max="7416" width="29" style="24" customWidth="1"/>
    <col min="7417" max="7417" width="14" style="24" customWidth="1"/>
    <col min="7418" max="7418" width="9.42578125" style="24" customWidth="1"/>
    <col min="7419" max="7419" width="9.140625" style="24" customWidth="1"/>
    <col min="7420" max="7420" width="8.5703125" style="24" customWidth="1"/>
    <col min="7421" max="7421" width="9.85546875" style="24" customWidth="1"/>
    <col min="7422" max="7422" width="15.140625" style="24" customWidth="1"/>
    <col min="7423" max="7423" width="11.5703125" style="24" customWidth="1"/>
    <col min="7424" max="7424" width="9.85546875" style="24" customWidth="1"/>
    <col min="7425" max="7425" width="10.140625" style="24" customWidth="1"/>
    <col min="7426" max="7426" width="10.5703125" style="24" bestFit="1" customWidth="1"/>
    <col min="7427" max="7428" width="8.85546875" style="24" customWidth="1"/>
    <col min="7429" max="7671" width="8.85546875" style="24"/>
    <col min="7672" max="7672" width="29" style="24" customWidth="1"/>
    <col min="7673" max="7673" width="14" style="24" customWidth="1"/>
    <col min="7674" max="7674" width="9.42578125" style="24" customWidth="1"/>
    <col min="7675" max="7675" width="9.140625" style="24" customWidth="1"/>
    <col min="7676" max="7676" width="8.5703125" style="24" customWidth="1"/>
    <col min="7677" max="7677" width="9.85546875" style="24" customWidth="1"/>
    <col min="7678" max="7678" width="15.140625" style="24" customWidth="1"/>
    <col min="7679" max="7679" width="11.5703125" style="24" customWidth="1"/>
    <col min="7680" max="7680" width="9.85546875" style="24" customWidth="1"/>
    <col min="7681" max="7681" width="10.140625" style="24" customWidth="1"/>
    <col min="7682" max="7682" width="10.5703125" style="24" bestFit="1" customWidth="1"/>
    <col min="7683" max="7684" width="8.85546875" style="24" customWidth="1"/>
    <col min="7685" max="7927" width="8.85546875" style="24"/>
    <col min="7928" max="7928" width="29" style="24" customWidth="1"/>
    <col min="7929" max="7929" width="14" style="24" customWidth="1"/>
    <col min="7930" max="7930" width="9.42578125" style="24" customWidth="1"/>
    <col min="7931" max="7931" width="9.140625" style="24" customWidth="1"/>
    <col min="7932" max="7932" width="8.5703125" style="24" customWidth="1"/>
    <col min="7933" max="7933" width="9.85546875" style="24" customWidth="1"/>
    <col min="7934" max="7934" width="15.140625" style="24" customWidth="1"/>
    <col min="7935" max="7935" width="11.5703125" style="24" customWidth="1"/>
    <col min="7936" max="7936" width="9.85546875" style="24" customWidth="1"/>
    <col min="7937" max="7937" width="10.140625" style="24" customWidth="1"/>
    <col min="7938" max="7938" width="10.5703125" style="24" bestFit="1" customWidth="1"/>
    <col min="7939" max="7940" width="8.85546875" style="24" customWidth="1"/>
    <col min="7941" max="8183" width="8.85546875" style="24"/>
    <col min="8184" max="8184" width="29" style="24" customWidth="1"/>
    <col min="8185" max="8185" width="14" style="24" customWidth="1"/>
    <col min="8186" max="8186" width="9.42578125" style="24" customWidth="1"/>
    <col min="8187" max="8187" width="9.140625" style="24" customWidth="1"/>
    <col min="8188" max="8188" width="8.5703125" style="24" customWidth="1"/>
    <col min="8189" max="8189" width="9.85546875" style="24" customWidth="1"/>
    <col min="8190" max="8190" width="15.140625" style="24" customWidth="1"/>
    <col min="8191" max="8191" width="11.5703125" style="24" customWidth="1"/>
    <col min="8192" max="8192" width="9.85546875" style="24" customWidth="1"/>
    <col min="8193" max="8193" width="10.140625" style="24" customWidth="1"/>
    <col min="8194" max="8194" width="10.5703125" style="24" bestFit="1" customWidth="1"/>
    <col min="8195" max="8196" width="8.85546875" style="24" customWidth="1"/>
    <col min="8197" max="8439" width="8.85546875" style="24"/>
    <col min="8440" max="8440" width="29" style="24" customWidth="1"/>
    <col min="8441" max="8441" width="14" style="24" customWidth="1"/>
    <col min="8442" max="8442" width="9.42578125" style="24" customWidth="1"/>
    <col min="8443" max="8443" width="9.140625" style="24" customWidth="1"/>
    <col min="8444" max="8444" width="8.5703125" style="24" customWidth="1"/>
    <col min="8445" max="8445" width="9.85546875" style="24" customWidth="1"/>
    <col min="8446" max="8446" width="15.140625" style="24" customWidth="1"/>
    <col min="8447" max="8447" width="11.5703125" style="24" customWidth="1"/>
    <col min="8448" max="8448" width="9.85546875" style="24" customWidth="1"/>
    <col min="8449" max="8449" width="10.140625" style="24" customWidth="1"/>
    <col min="8450" max="8450" width="10.5703125" style="24" bestFit="1" customWidth="1"/>
    <col min="8451" max="8452" width="8.85546875" style="24" customWidth="1"/>
    <col min="8453" max="8695" width="8.85546875" style="24"/>
    <col min="8696" max="8696" width="29" style="24" customWidth="1"/>
    <col min="8697" max="8697" width="14" style="24" customWidth="1"/>
    <col min="8698" max="8698" width="9.42578125" style="24" customWidth="1"/>
    <col min="8699" max="8699" width="9.140625" style="24" customWidth="1"/>
    <col min="8700" max="8700" width="8.5703125" style="24" customWidth="1"/>
    <col min="8701" max="8701" width="9.85546875" style="24" customWidth="1"/>
    <col min="8702" max="8702" width="15.140625" style="24" customWidth="1"/>
    <col min="8703" max="8703" width="11.5703125" style="24" customWidth="1"/>
    <col min="8704" max="8704" width="9.85546875" style="24" customWidth="1"/>
    <col min="8705" max="8705" width="10.140625" style="24" customWidth="1"/>
    <col min="8706" max="8706" width="10.5703125" style="24" bestFit="1" customWidth="1"/>
    <col min="8707" max="8708" width="8.85546875" style="24" customWidth="1"/>
    <col min="8709" max="8951" width="8.85546875" style="24"/>
    <col min="8952" max="8952" width="29" style="24" customWidth="1"/>
    <col min="8953" max="8953" width="14" style="24" customWidth="1"/>
    <col min="8954" max="8954" width="9.42578125" style="24" customWidth="1"/>
    <col min="8955" max="8955" width="9.140625" style="24" customWidth="1"/>
    <col min="8956" max="8956" width="8.5703125" style="24" customWidth="1"/>
    <col min="8957" max="8957" width="9.85546875" style="24" customWidth="1"/>
    <col min="8958" max="8958" width="15.140625" style="24" customWidth="1"/>
    <col min="8959" max="8959" width="11.5703125" style="24" customWidth="1"/>
    <col min="8960" max="8960" width="9.85546875" style="24" customWidth="1"/>
    <col min="8961" max="8961" width="10.140625" style="24" customWidth="1"/>
    <col min="8962" max="8962" width="10.5703125" style="24" bestFit="1" customWidth="1"/>
    <col min="8963" max="8964" width="8.85546875" style="24" customWidth="1"/>
    <col min="8965" max="9207" width="8.85546875" style="24"/>
    <col min="9208" max="9208" width="29" style="24" customWidth="1"/>
    <col min="9209" max="9209" width="14" style="24" customWidth="1"/>
    <col min="9210" max="9210" width="9.42578125" style="24" customWidth="1"/>
    <col min="9211" max="9211" width="9.140625" style="24" customWidth="1"/>
    <col min="9212" max="9212" width="8.5703125" style="24" customWidth="1"/>
    <col min="9213" max="9213" width="9.85546875" style="24" customWidth="1"/>
    <col min="9214" max="9214" width="15.140625" style="24" customWidth="1"/>
    <col min="9215" max="9215" width="11.5703125" style="24" customWidth="1"/>
    <col min="9216" max="9216" width="9.85546875" style="24" customWidth="1"/>
    <col min="9217" max="9217" width="10.140625" style="24" customWidth="1"/>
    <col min="9218" max="9218" width="10.5703125" style="24" bestFit="1" customWidth="1"/>
    <col min="9219" max="9220" width="8.85546875" style="24" customWidth="1"/>
    <col min="9221" max="9463" width="8.85546875" style="24"/>
    <col min="9464" max="9464" width="29" style="24" customWidth="1"/>
    <col min="9465" max="9465" width="14" style="24" customWidth="1"/>
    <col min="9466" max="9466" width="9.42578125" style="24" customWidth="1"/>
    <col min="9467" max="9467" width="9.140625" style="24" customWidth="1"/>
    <col min="9468" max="9468" width="8.5703125" style="24" customWidth="1"/>
    <col min="9469" max="9469" width="9.85546875" style="24" customWidth="1"/>
    <col min="9470" max="9470" width="15.140625" style="24" customWidth="1"/>
    <col min="9471" max="9471" width="11.5703125" style="24" customWidth="1"/>
    <col min="9472" max="9472" width="9.85546875" style="24" customWidth="1"/>
    <col min="9473" max="9473" width="10.140625" style="24" customWidth="1"/>
    <col min="9474" max="9474" width="10.5703125" style="24" bestFit="1" customWidth="1"/>
    <col min="9475" max="9476" width="8.85546875" style="24" customWidth="1"/>
    <col min="9477" max="9719" width="8.85546875" style="24"/>
    <col min="9720" max="9720" width="29" style="24" customWidth="1"/>
    <col min="9721" max="9721" width="14" style="24" customWidth="1"/>
    <col min="9722" max="9722" width="9.42578125" style="24" customWidth="1"/>
    <col min="9723" max="9723" width="9.140625" style="24" customWidth="1"/>
    <col min="9724" max="9724" width="8.5703125" style="24" customWidth="1"/>
    <col min="9725" max="9725" width="9.85546875" style="24" customWidth="1"/>
    <col min="9726" max="9726" width="15.140625" style="24" customWidth="1"/>
    <col min="9727" max="9727" width="11.5703125" style="24" customWidth="1"/>
    <col min="9728" max="9728" width="9.85546875" style="24" customWidth="1"/>
    <col min="9729" max="9729" width="10.140625" style="24" customWidth="1"/>
    <col min="9730" max="9730" width="10.5703125" style="24" bestFit="1" customWidth="1"/>
    <col min="9731" max="9732" width="8.85546875" style="24" customWidth="1"/>
    <col min="9733" max="9975" width="8.85546875" style="24"/>
    <col min="9976" max="9976" width="29" style="24" customWidth="1"/>
    <col min="9977" max="9977" width="14" style="24" customWidth="1"/>
    <col min="9978" max="9978" width="9.42578125" style="24" customWidth="1"/>
    <col min="9979" max="9979" width="9.140625" style="24" customWidth="1"/>
    <col min="9980" max="9980" width="8.5703125" style="24" customWidth="1"/>
    <col min="9981" max="9981" width="9.85546875" style="24" customWidth="1"/>
    <col min="9982" max="9982" width="15.140625" style="24" customWidth="1"/>
    <col min="9983" max="9983" width="11.5703125" style="24" customWidth="1"/>
    <col min="9984" max="9984" width="9.85546875" style="24" customWidth="1"/>
    <col min="9985" max="9985" width="10.140625" style="24" customWidth="1"/>
    <col min="9986" max="9986" width="10.5703125" style="24" bestFit="1" customWidth="1"/>
    <col min="9987" max="9988" width="8.85546875" style="24" customWidth="1"/>
    <col min="9989" max="10231" width="8.85546875" style="24"/>
    <col min="10232" max="10232" width="29" style="24" customWidth="1"/>
    <col min="10233" max="10233" width="14" style="24" customWidth="1"/>
    <col min="10234" max="10234" width="9.42578125" style="24" customWidth="1"/>
    <col min="10235" max="10235" width="9.140625" style="24" customWidth="1"/>
    <col min="10236" max="10236" width="8.5703125" style="24" customWidth="1"/>
    <col min="10237" max="10237" width="9.85546875" style="24" customWidth="1"/>
    <col min="10238" max="10238" width="15.140625" style="24" customWidth="1"/>
    <col min="10239" max="10239" width="11.5703125" style="24" customWidth="1"/>
    <col min="10240" max="10240" width="9.85546875" style="24" customWidth="1"/>
    <col min="10241" max="10241" width="10.140625" style="24" customWidth="1"/>
    <col min="10242" max="10242" width="10.5703125" style="24" bestFit="1" customWidth="1"/>
    <col min="10243" max="10244" width="8.85546875" style="24" customWidth="1"/>
    <col min="10245" max="10487" width="8.85546875" style="24"/>
    <col min="10488" max="10488" width="29" style="24" customWidth="1"/>
    <col min="10489" max="10489" width="14" style="24" customWidth="1"/>
    <col min="10490" max="10490" width="9.42578125" style="24" customWidth="1"/>
    <col min="10491" max="10491" width="9.140625" style="24" customWidth="1"/>
    <col min="10492" max="10492" width="8.5703125" style="24" customWidth="1"/>
    <col min="10493" max="10493" width="9.85546875" style="24" customWidth="1"/>
    <col min="10494" max="10494" width="15.140625" style="24" customWidth="1"/>
    <col min="10495" max="10495" width="11.5703125" style="24" customWidth="1"/>
    <col min="10496" max="10496" width="9.85546875" style="24" customWidth="1"/>
    <col min="10497" max="10497" width="10.140625" style="24" customWidth="1"/>
    <col min="10498" max="10498" width="10.5703125" style="24" bestFit="1" customWidth="1"/>
    <col min="10499" max="10500" width="8.85546875" style="24" customWidth="1"/>
    <col min="10501" max="10743" width="8.85546875" style="24"/>
    <col min="10744" max="10744" width="29" style="24" customWidth="1"/>
    <col min="10745" max="10745" width="14" style="24" customWidth="1"/>
    <col min="10746" max="10746" width="9.42578125" style="24" customWidth="1"/>
    <col min="10747" max="10747" width="9.140625" style="24" customWidth="1"/>
    <col min="10748" max="10748" width="8.5703125" style="24" customWidth="1"/>
    <col min="10749" max="10749" width="9.85546875" style="24" customWidth="1"/>
    <col min="10750" max="10750" width="15.140625" style="24" customWidth="1"/>
    <col min="10751" max="10751" width="11.5703125" style="24" customWidth="1"/>
    <col min="10752" max="10752" width="9.85546875" style="24" customWidth="1"/>
    <col min="10753" max="10753" width="10.140625" style="24" customWidth="1"/>
    <col min="10754" max="10754" width="10.5703125" style="24" bestFit="1" customWidth="1"/>
    <col min="10755" max="10756" width="8.85546875" style="24" customWidth="1"/>
    <col min="10757" max="10999" width="8.85546875" style="24"/>
    <col min="11000" max="11000" width="29" style="24" customWidth="1"/>
    <col min="11001" max="11001" width="14" style="24" customWidth="1"/>
    <col min="11002" max="11002" width="9.42578125" style="24" customWidth="1"/>
    <col min="11003" max="11003" width="9.140625" style="24" customWidth="1"/>
    <col min="11004" max="11004" width="8.5703125" style="24" customWidth="1"/>
    <col min="11005" max="11005" width="9.85546875" style="24" customWidth="1"/>
    <col min="11006" max="11006" width="15.140625" style="24" customWidth="1"/>
    <col min="11007" max="11007" width="11.5703125" style="24" customWidth="1"/>
    <col min="11008" max="11008" width="9.85546875" style="24" customWidth="1"/>
    <col min="11009" max="11009" width="10.140625" style="24" customWidth="1"/>
    <col min="11010" max="11010" width="10.5703125" style="24" bestFit="1" customWidth="1"/>
    <col min="11011" max="11012" width="8.85546875" style="24" customWidth="1"/>
    <col min="11013" max="11255" width="8.85546875" style="24"/>
    <col min="11256" max="11256" width="29" style="24" customWidth="1"/>
    <col min="11257" max="11257" width="14" style="24" customWidth="1"/>
    <col min="11258" max="11258" width="9.42578125" style="24" customWidth="1"/>
    <col min="11259" max="11259" width="9.140625" style="24" customWidth="1"/>
    <col min="11260" max="11260" width="8.5703125" style="24" customWidth="1"/>
    <col min="11261" max="11261" width="9.85546875" style="24" customWidth="1"/>
    <col min="11262" max="11262" width="15.140625" style="24" customWidth="1"/>
    <col min="11263" max="11263" width="11.5703125" style="24" customWidth="1"/>
    <col min="11264" max="11264" width="9.85546875" style="24" customWidth="1"/>
    <col min="11265" max="11265" width="10.140625" style="24" customWidth="1"/>
    <col min="11266" max="11266" width="10.5703125" style="24" bestFit="1" customWidth="1"/>
    <col min="11267" max="11268" width="8.85546875" style="24" customWidth="1"/>
    <col min="11269" max="11511" width="8.85546875" style="24"/>
    <col min="11512" max="11512" width="29" style="24" customWidth="1"/>
    <col min="11513" max="11513" width="14" style="24" customWidth="1"/>
    <col min="11514" max="11514" width="9.42578125" style="24" customWidth="1"/>
    <col min="11515" max="11515" width="9.140625" style="24" customWidth="1"/>
    <col min="11516" max="11516" width="8.5703125" style="24" customWidth="1"/>
    <col min="11517" max="11517" width="9.85546875" style="24" customWidth="1"/>
    <col min="11518" max="11518" width="15.140625" style="24" customWidth="1"/>
    <col min="11519" max="11519" width="11.5703125" style="24" customWidth="1"/>
    <col min="11520" max="11520" width="9.85546875" style="24" customWidth="1"/>
    <col min="11521" max="11521" width="10.140625" style="24" customWidth="1"/>
    <col min="11522" max="11522" width="10.5703125" style="24" bestFit="1" customWidth="1"/>
    <col min="11523" max="11524" width="8.85546875" style="24" customWidth="1"/>
    <col min="11525" max="11767" width="8.85546875" style="24"/>
    <col min="11768" max="11768" width="29" style="24" customWidth="1"/>
    <col min="11769" max="11769" width="14" style="24" customWidth="1"/>
    <col min="11770" max="11770" width="9.42578125" style="24" customWidth="1"/>
    <col min="11771" max="11771" width="9.140625" style="24" customWidth="1"/>
    <col min="11772" max="11772" width="8.5703125" style="24" customWidth="1"/>
    <col min="11773" max="11773" width="9.85546875" style="24" customWidth="1"/>
    <col min="11774" max="11774" width="15.140625" style="24" customWidth="1"/>
    <col min="11775" max="11775" width="11.5703125" style="24" customWidth="1"/>
    <col min="11776" max="11776" width="9.85546875" style="24" customWidth="1"/>
    <col min="11777" max="11777" width="10.140625" style="24" customWidth="1"/>
    <col min="11778" max="11778" width="10.5703125" style="24" bestFit="1" customWidth="1"/>
    <col min="11779" max="11780" width="8.85546875" style="24" customWidth="1"/>
    <col min="11781" max="12023" width="8.85546875" style="24"/>
    <col min="12024" max="12024" width="29" style="24" customWidth="1"/>
    <col min="12025" max="12025" width="14" style="24" customWidth="1"/>
    <col min="12026" max="12026" width="9.42578125" style="24" customWidth="1"/>
    <col min="12027" max="12027" width="9.140625" style="24" customWidth="1"/>
    <col min="12028" max="12028" width="8.5703125" style="24" customWidth="1"/>
    <col min="12029" max="12029" width="9.85546875" style="24" customWidth="1"/>
    <col min="12030" max="12030" width="15.140625" style="24" customWidth="1"/>
    <col min="12031" max="12031" width="11.5703125" style="24" customWidth="1"/>
    <col min="12032" max="12032" width="9.85546875" style="24" customWidth="1"/>
    <col min="12033" max="12033" width="10.140625" style="24" customWidth="1"/>
    <col min="12034" max="12034" width="10.5703125" style="24" bestFit="1" customWidth="1"/>
    <col min="12035" max="12036" width="8.85546875" style="24" customWidth="1"/>
    <col min="12037" max="12279" width="8.85546875" style="24"/>
    <col min="12280" max="12280" width="29" style="24" customWidth="1"/>
    <col min="12281" max="12281" width="14" style="24" customWidth="1"/>
    <col min="12282" max="12282" width="9.42578125" style="24" customWidth="1"/>
    <col min="12283" max="12283" width="9.140625" style="24" customWidth="1"/>
    <col min="12284" max="12284" width="8.5703125" style="24" customWidth="1"/>
    <col min="12285" max="12285" width="9.85546875" style="24" customWidth="1"/>
    <col min="12286" max="12286" width="15.140625" style="24" customWidth="1"/>
    <col min="12287" max="12287" width="11.5703125" style="24" customWidth="1"/>
    <col min="12288" max="12288" width="9.85546875" style="24" customWidth="1"/>
    <col min="12289" max="12289" width="10.140625" style="24" customWidth="1"/>
    <col min="12290" max="12290" width="10.5703125" style="24" bestFit="1" customWidth="1"/>
    <col min="12291" max="12292" width="8.85546875" style="24" customWidth="1"/>
    <col min="12293" max="12535" width="8.85546875" style="24"/>
    <col min="12536" max="12536" width="29" style="24" customWidth="1"/>
    <col min="12537" max="12537" width="14" style="24" customWidth="1"/>
    <col min="12538" max="12538" width="9.42578125" style="24" customWidth="1"/>
    <col min="12539" max="12539" width="9.140625" style="24" customWidth="1"/>
    <col min="12540" max="12540" width="8.5703125" style="24" customWidth="1"/>
    <col min="12541" max="12541" width="9.85546875" style="24" customWidth="1"/>
    <col min="12542" max="12542" width="15.140625" style="24" customWidth="1"/>
    <col min="12543" max="12543" width="11.5703125" style="24" customWidth="1"/>
    <col min="12544" max="12544" width="9.85546875" style="24" customWidth="1"/>
    <col min="12545" max="12545" width="10.140625" style="24" customWidth="1"/>
    <col min="12546" max="12546" width="10.5703125" style="24" bestFit="1" customWidth="1"/>
    <col min="12547" max="12548" width="8.85546875" style="24" customWidth="1"/>
    <col min="12549" max="12791" width="8.85546875" style="24"/>
    <col min="12792" max="12792" width="29" style="24" customWidth="1"/>
    <col min="12793" max="12793" width="14" style="24" customWidth="1"/>
    <col min="12794" max="12794" width="9.42578125" style="24" customWidth="1"/>
    <col min="12795" max="12795" width="9.140625" style="24" customWidth="1"/>
    <col min="12796" max="12796" width="8.5703125" style="24" customWidth="1"/>
    <col min="12797" max="12797" width="9.85546875" style="24" customWidth="1"/>
    <col min="12798" max="12798" width="15.140625" style="24" customWidth="1"/>
    <col min="12799" max="12799" width="11.5703125" style="24" customWidth="1"/>
    <col min="12800" max="12800" width="9.85546875" style="24" customWidth="1"/>
    <col min="12801" max="12801" width="10.140625" style="24" customWidth="1"/>
    <col min="12802" max="12802" width="10.5703125" style="24" bestFit="1" customWidth="1"/>
    <col min="12803" max="12804" width="8.85546875" style="24" customWidth="1"/>
    <col min="12805" max="13047" width="8.85546875" style="24"/>
    <col min="13048" max="13048" width="29" style="24" customWidth="1"/>
    <col min="13049" max="13049" width="14" style="24" customWidth="1"/>
    <col min="13050" max="13050" width="9.42578125" style="24" customWidth="1"/>
    <col min="13051" max="13051" width="9.140625" style="24" customWidth="1"/>
    <col min="13052" max="13052" width="8.5703125" style="24" customWidth="1"/>
    <col min="13053" max="13053" width="9.85546875" style="24" customWidth="1"/>
    <col min="13054" max="13054" width="15.140625" style="24" customWidth="1"/>
    <col min="13055" max="13055" width="11.5703125" style="24" customWidth="1"/>
    <col min="13056" max="13056" width="9.85546875" style="24" customWidth="1"/>
    <col min="13057" max="13057" width="10.140625" style="24" customWidth="1"/>
    <col min="13058" max="13058" width="10.5703125" style="24" bestFit="1" customWidth="1"/>
    <col min="13059" max="13060" width="8.85546875" style="24" customWidth="1"/>
    <col min="13061" max="13303" width="8.85546875" style="24"/>
    <col min="13304" max="13304" width="29" style="24" customWidth="1"/>
    <col min="13305" max="13305" width="14" style="24" customWidth="1"/>
    <col min="13306" max="13306" width="9.42578125" style="24" customWidth="1"/>
    <col min="13307" max="13307" width="9.140625" style="24" customWidth="1"/>
    <col min="13308" max="13308" width="8.5703125" style="24" customWidth="1"/>
    <col min="13309" max="13309" width="9.85546875" style="24" customWidth="1"/>
    <col min="13310" max="13310" width="15.140625" style="24" customWidth="1"/>
    <col min="13311" max="13311" width="11.5703125" style="24" customWidth="1"/>
    <col min="13312" max="13312" width="9.85546875" style="24" customWidth="1"/>
    <col min="13313" max="13313" width="10.140625" style="24" customWidth="1"/>
    <col min="13314" max="13314" width="10.5703125" style="24" bestFit="1" customWidth="1"/>
    <col min="13315" max="13316" width="8.85546875" style="24" customWidth="1"/>
    <col min="13317" max="13559" width="8.85546875" style="24"/>
    <col min="13560" max="13560" width="29" style="24" customWidth="1"/>
    <col min="13561" max="13561" width="14" style="24" customWidth="1"/>
    <col min="13562" max="13562" width="9.42578125" style="24" customWidth="1"/>
    <col min="13563" max="13563" width="9.140625" style="24" customWidth="1"/>
    <col min="13564" max="13564" width="8.5703125" style="24" customWidth="1"/>
    <col min="13565" max="13565" width="9.85546875" style="24" customWidth="1"/>
    <col min="13566" max="13566" width="15.140625" style="24" customWidth="1"/>
    <col min="13567" max="13567" width="11.5703125" style="24" customWidth="1"/>
    <col min="13568" max="13568" width="9.85546875" style="24" customWidth="1"/>
    <col min="13569" max="13569" width="10.140625" style="24" customWidth="1"/>
    <col min="13570" max="13570" width="10.5703125" style="24" bestFit="1" customWidth="1"/>
    <col min="13571" max="13572" width="8.85546875" style="24" customWidth="1"/>
    <col min="13573" max="13815" width="8.85546875" style="24"/>
    <col min="13816" max="13816" width="29" style="24" customWidth="1"/>
    <col min="13817" max="13817" width="14" style="24" customWidth="1"/>
    <col min="13818" max="13818" width="9.42578125" style="24" customWidth="1"/>
    <col min="13819" max="13819" width="9.140625" style="24" customWidth="1"/>
    <col min="13820" max="13820" width="8.5703125" style="24" customWidth="1"/>
    <col min="13821" max="13821" width="9.85546875" style="24" customWidth="1"/>
    <col min="13822" max="13822" width="15.140625" style="24" customWidth="1"/>
    <col min="13823" max="13823" width="11.5703125" style="24" customWidth="1"/>
    <col min="13824" max="13824" width="9.85546875" style="24" customWidth="1"/>
    <col min="13825" max="13825" width="10.140625" style="24" customWidth="1"/>
    <col min="13826" max="13826" width="10.5703125" style="24" bestFit="1" customWidth="1"/>
    <col min="13827" max="13828" width="8.85546875" style="24" customWidth="1"/>
    <col min="13829" max="14071" width="8.85546875" style="24"/>
    <col min="14072" max="14072" width="29" style="24" customWidth="1"/>
    <col min="14073" max="14073" width="14" style="24" customWidth="1"/>
    <col min="14074" max="14074" width="9.42578125" style="24" customWidth="1"/>
    <col min="14075" max="14075" width="9.140625" style="24" customWidth="1"/>
    <col min="14076" max="14076" width="8.5703125" style="24" customWidth="1"/>
    <col min="14077" max="14077" width="9.85546875" style="24" customWidth="1"/>
    <col min="14078" max="14078" width="15.140625" style="24" customWidth="1"/>
    <col min="14079" max="14079" width="11.5703125" style="24" customWidth="1"/>
    <col min="14080" max="14080" width="9.85546875" style="24" customWidth="1"/>
    <col min="14081" max="14081" width="10.140625" style="24" customWidth="1"/>
    <col min="14082" max="14082" width="10.5703125" style="24" bestFit="1" customWidth="1"/>
    <col min="14083" max="14084" width="8.85546875" style="24" customWidth="1"/>
    <col min="14085" max="14327" width="8.85546875" style="24"/>
    <col min="14328" max="14328" width="29" style="24" customWidth="1"/>
    <col min="14329" max="14329" width="14" style="24" customWidth="1"/>
    <col min="14330" max="14330" width="9.42578125" style="24" customWidth="1"/>
    <col min="14331" max="14331" width="9.140625" style="24" customWidth="1"/>
    <col min="14332" max="14332" width="8.5703125" style="24" customWidth="1"/>
    <col min="14333" max="14333" width="9.85546875" style="24" customWidth="1"/>
    <col min="14334" max="14334" width="15.140625" style="24" customWidth="1"/>
    <col min="14335" max="14335" width="11.5703125" style="24" customWidth="1"/>
    <col min="14336" max="14336" width="9.85546875" style="24" customWidth="1"/>
    <col min="14337" max="14337" width="10.140625" style="24" customWidth="1"/>
    <col min="14338" max="14338" width="10.5703125" style="24" bestFit="1" customWidth="1"/>
    <col min="14339" max="14340" width="8.85546875" style="24" customWidth="1"/>
    <col min="14341" max="14583" width="8.85546875" style="24"/>
    <col min="14584" max="14584" width="29" style="24" customWidth="1"/>
    <col min="14585" max="14585" width="14" style="24" customWidth="1"/>
    <col min="14586" max="14586" width="9.42578125" style="24" customWidth="1"/>
    <col min="14587" max="14587" width="9.140625" style="24" customWidth="1"/>
    <col min="14588" max="14588" width="8.5703125" style="24" customWidth="1"/>
    <col min="14589" max="14589" width="9.85546875" style="24" customWidth="1"/>
    <col min="14590" max="14590" width="15.140625" style="24" customWidth="1"/>
    <col min="14591" max="14591" width="11.5703125" style="24" customWidth="1"/>
    <col min="14592" max="14592" width="9.85546875" style="24" customWidth="1"/>
    <col min="14593" max="14593" width="10.140625" style="24" customWidth="1"/>
    <col min="14594" max="14594" width="10.5703125" style="24" bestFit="1" customWidth="1"/>
    <col min="14595" max="14596" width="8.85546875" style="24" customWidth="1"/>
    <col min="14597" max="14839" width="8.85546875" style="24"/>
    <col min="14840" max="14840" width="29" style="24" customWidth="1"/>
    <col min="14841" max="14841" width="14" style="24" customWidth="1"/>
    <col min="14842" max="14842" width="9.42578125" style="24" customWidth="1"/>
    <col min="14843" max="14843" width="9.140625" style="24" customWidth="1"/>
    <col min="14844" max="14844" width="8.5703125" style="24" customWidth="1"/>
    <col min="14845" max="14845" width="9.85546875" style="24" customWidth="1"/>
    <col min="14846" max="14846" width="15.140625" style="24" customWidth="1"/>
    <col min="14847" max="14847" width="11.5703125" style="24" customWidth="1"/>
    <col min="14848" max="14848" width="9.85546875" style="24" customWidth="1"/>
    <col min="14849" max="14849" width="10.140625" style="24" customWidth="1"/>
    <col min="14850" max="14850" width="10.5703125" style="24" bestFit="1" customWidth="1"/>
    <col min="14851" max="14852" width="8.85546875" style="24" customWidth="1"/>
    <col min="14853" max="15095" width="8.85546875" style="24"/>
    <col min="15096" max="15096" width="29" style="24" customWidth="1"/>
    <col min="15097" max="15097" width="14" style="24" customWidth="1"/>
    <col min="15098" max="15098" width="9.42578125" style="24" customWidth="1"/>
    <col min="15099" max="15099" width="9.140625" style="24" customWidth="1"/>
    <col min="15100" max="15100" width="8.5703125" style="24" customWidth="1"/>
    <col min="15101" max="15101" width="9.85546875" style="24" customWidth="1"/>
    <col min="15102" max="15102" width="15.140625" style="24" customWidth="1"/>
    <col min="15103" max="15103" width="11.5703125" style="24" customWidth="1"/>
    <col min="15104" max="15104" width="9.85546875" style="24" customWidth="1"/>
    <col min="15105" max="15105" width="10.140625" style="24" customWidth="1"/>
    <col min="15106" max="15106" width="10.5703125" style="24" bestFit="1" customWidth="1"/>
    <col min="15107" max="15108" width="8.85546875" style="24" customWidth="1"/>
    <col min="15109" max="15351" width="8.85546875" style="24"/>
    <col min="15352" max="15352" width="29" style="24" customWidth="1"/>
    <col min="15353" max="15353" width="14" style="24" customWidth="1"/>
    <col min="15354" max="15354" width="9.42578125" style="24" customWidth="1"/>
    <col min="15355" max="15355" width="9.140625" style="24" customWidth="1"/>
    <col min="15356" max="15356" width="8.5703125" style="24" customWidth="1"/>
    <col min="15357" max="15357" width="9.85546875" style="24" customWidth="1"/>
    <col min="15358" max="15358" width="15.140625" style="24" customWidth="1"/>
    <col min="15359" max="15359" width="11.5703125" style="24" customWidth="1"/>
    <col min="15360" max="15360" width="9.85546875" style="24" customWidth="1"/>
    <col min="15361" max="15361" width="10.140625" style="24" customWidth="1"/>
    <col min="15362" max="15362" width="10.5703125" style="24" bestFit="1" customWidth="1"/>
    <col min="15363" max="15364" width="8.85546875" style="24" customWidth="1"/>
    <col min="15365" max="15607" width="8.85546875" style="24"/>
    <col min="15608" max="15608" width="29" style="24" customWidth="1"/>
    <col min="15609" max="15609" width="14" style="24" customWidth="1"/>
    <col min="15610" max="15610" width="9.42578125" style="24" customWidth="1"/>
    <col min="15611" max="15611" width="9.140625" style="24" customWidth="1"/>
    <col min="15612" max="15612" width="8.5703125" style="24" customWidth="1"/>
    <col min="15613" max="15613" width="9.85546875" style="24" customWidth="1"/>
    <col min="15614" max="15614" width="15.140625" style="24" customWidth="1"/>
    <col min="15615" max="15615" width="11.5703125" style="24" customWidth="1"/>
    <col min="15616" max="15616" width="9.85546875" style="24" customWidth="1"/>
    <col min="15617" max="15617" width="10.140625" style="24" customWidth="1"/>
    <col min="15618" max="15618" width="10.5703125" style="24" bestFit="1" customWidth="1"/>
    <col min="15619" max="15620" width="8.85546875" style="24" customWidth="1"/>
    <col min="15621" max="15863" width="8.85546875" style="24"/>
    <col min="15864" max="15864" width="29" style="24" customWidth="1"/>
    <col min="15865" max="15865" width="14" style="24" customWidth="1"/>
    <col min="15866" max="15866" width="9.42578125" style="24" customWidth="1"/>
    <col min="15867" max="15867" width="9.140625" style="24" customWidth="1"/>
    <col min="15868" max="15868" width="8.5703125" style="24" customWidth="1"/>
    <col min="15869" max="15869" width="9.85546875" style="24" customWidth="1"/>
    <col min="15870" max="15870" width="15.140625" style="24" customWidth="1"/>
    <col min="15871" max="15871" width="11.5703125" style="24" customWidth="1"/>
    <col min="15872" max="15872" width="9.85546875" style="24" customWidth="1"/>
    <col min="15873" max="15873" width="10.140625" style="24" customWidth="1"/>
    <col min="15874" max="15874" width="10.5703125" style="24" bestFit="1" customWidth="1"/>
    <col min="15875" max="15876" width="8.85546875" style="24" customWidth="1"/>
    <col min="15877" max="16119" width="8.85546875" style="24"/>
    <col min="16120" max="16120" width="29" style="24" customWidth="1"/>
    <col min="16121" max="16121" width="14" style="24" customWidth="1"/>
    <col min="16122" max="16122" width="9.42578125" style="24" customWidth="1"/>
    <col min="16123" max="16123" width="9.140625" style="24" customWidth="1"/>
    <col min="16124" max="16124" width="8.5703125" style="24" customWidth="1"/>
    <col min="16125" max="16125" width="9.85546875" style="24" customWidth="1"/>
    <col min="16126" max="16126" width="15.140625" style="24" customWidth="1"/>
    <col min="16127" max="16127" width="11.5703125" style="24" customWidth="1"/>
    <col min="16128" max="16128" width="9.85546875" style="24" customWidth="1"/>
    <col min="16129" max="16129" width="10.140625" style="24" customWidth="1"/>
    <col min="16130" max="16130" width="10.5703125" style="24" bestFit="1" customWidth="1"/>
    <col min="16131" max="16132" width="8.85546875" style="24" customWidth="1"/>
    <col min="16133" max="16384" width="8.85546875" style="24"/>
  </cols>
  <sheetData>
    <row r="1" spans="1:12" s="1" customFormat="1" ht="14.25" customHeight="1" x14ac:dyDescent="0.2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s="1" customFormat="1" ht="13.5" customHeight="1" x14ac:dyDescent="0.2">
      <c r="A2" s="168" t="s">
        <v>151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s="4" customFormat="1" ht="27" customHeight="1" x14ac:dyDescent="0.2">
      <c r="A3" s="169" t="s">
        <v>97</v>
      </c>
      <c r="B3" s="169" t="s">
        <v>126</v>
      </c>
      <c r="C3" s="170" t="s">
        <v>124</v>
      </c>
      <c r="D3" s="169"/>
      <c r="E3" s="169"/>
      <c r="F3" s="169"/>
      <c r="G3" s="171" t="s">
        <v>136</v>
      </c>
      <c r="H3" s="173" t="s">
        <v>125</v>
      </c>
      <c r="I3" s="174"/>
      <c r="J3" s="174"/>
      <c r="K3" s="170"/>
    </row>
    <row r="4" spans="1:12" s="4" customFormat="1" ht="30" x14ac:dyDescent="0.2">
      <c r="A4" s="169"/>
      <c r="B4" s="169"/>
      <c r="C4" s="167" t="s">
        <v>102</v>
      </c>
      <c r="D4" s="6" t="s">
        <v>99</v>
      </c>
      <c r="E4" s="166" t="s">
        <v>103</v>
      </c>
      <c r="F4" s="166" t="s">
        <v>104</v>
      </c>
      <c r="G4" s="172"/>
      <c r="H4" s="167" t="s">
        <v>102</v>
      </c>
      <c r="I4" s="6" t="s">
        <v>99</v>
      </c>
      <c r="J4" s="166" t="s">
        <v>103</v>
      </c>
      <c r="K4" s="166" t="s">
        <v>104</v>
      </c>
    </row>
    <row r="5" spans="1:12" s="11" customFormat="1" ht="15" x14ac:dyDescent="0.25">
      <c r="A5" s="83" t="s">
        <v>0</v>
      </c>
      <c r="B5" s="47">
        <v>53371.121438000002</v>
      </c>
      <c r="C5" s="9">
        <f>C6+C25+C36+C45+C53+C68+C75+C92</f>
        <v>50084.693999999996</v>
      </c>
      <c r="D5" s="9">
        <f>C5/B5*100</f>
        <v>93.842311442119936</v>
      </c>
      <c r="E5" s="9">
        <v>51107.3</v>
      </c>
      <c r="F5" s="10">
        <f>C5-E5</f>
        <v>-1022.606000000007</v>
      </c>
      <c r="G5" s="100">
        <v>31022.027609999997</v>
      </c>
      <c r="H5" s="9">
        <f>H6+H25+H36+H45+H53+H68+H75+H92</f>
        <v>29361.357999999997</v>
      </c>
      <c r="I5" s="9">
        <f>H5/G5*100</f>
        <v>94.646805067426726</v>
      </c>
      <c r="J5" s="9">
        <v>30777.1</v>
      </c>
      <c r="K5" s="10">
        <f>H5-J5</f>
        <v>-1415.742000000002</v>
      </c>
      <c r="L5" s="11" t="s">
        <v>108</v>
      </c>
    </row>
    <row r="6" spans="1:12" s="11" customFormat="1" ht="15" x14ac:dyDescent="0.25">
      <c r="A6" s="65" t="s">
        <v>1</v>
      </c>
      <c r="B6" s="49">
        <v>9612.804728000001</v>
      </c>
      <c r="C6" s="13">
        <f>SUM(C7:C24)</f>
        <v>9053.8449999999993</v>
      </c>
      <c r="D6" s="13">
        <f t="shared" ref="D6:D69" si="0">C6/B6*100</f>
        <v>94.185258685512736</v>
      </c>
      <c r="E6" s="13">
        <v>9121.6</v>
      </c>
      <c r="F6" s="15">
        <f t="shared" ref="F6:F69" si="1">C6-E6</f>
        <v>-67.755000000001019</v>
      </c>
      <c r="G6" s="14">
        <v>4549.7973000000002</v>
      </c>
      <c r="H6" s="13">
        <f>SUM(H7:H24)</f>
        <v>4157.259</v>
      </c>
      <c r="I6" s="13">
        <f t="shared" ref="I6:I69" si="2">H6/G6*100</f>
        <v>91.37240026055666</v>
      </c>
      <c r="J6" s="13">
        <v>4483.2</v>
      </c>
      <c r="K6" s="15">
        <f t="shared" ref="K6:K69" si="3">H6-J6</f>
        <v>-325.9409999999998</v>
      </c>
    </row>
    <row r="7" spans="1:12" s="20" customFormat="1" x14ac:dyDescent="0.2">
      <c r="A7" s="66" t="s">
        <v>2</v>
      </c>
      <c r="B7" s="80">
        <v>921.5</v>
      </c>
      <c r="C7" s="17">
        <v>856.8</v>
      </c>
      <c r="D7" s="17">
        <f t="shared" si="0"/>
        <v>92.978838849701575</v>
      </c>
      <c r="E7" s="17">
        <v>816</v>
      </c>
      <c r="F7" s="19">
        <f t="shared" si="1"/>
        <v>40.799999999999955</v>
      </c>
      <c r="G7" s="18">
        <v>350.90000000000003</v>
      </c>
      <c r="H7" s="17">
        <v>327.39999999999998</v>
      </c>
      <c r="I7" s="17">
        <f t="shared" si="2"/>
        <v>93.302935309204884</v>
      </c>
      <c r="J7" s="17">
        <v>365.8</v>
      </c>
      <c r="K7" s="19">
        <f t="shared" si="3"/>
        <v>-38.400000000000034</v>
      </c>
    </row>
    <row r="8" spans="1:12" s="22" customFormat="1" x14ac:dyDescent="0.2">
      <c r="A8" s="66" t="s">
        <v>3</v>
      </c>
      <c r="B8" s="80">
        <v>434.78</v>
      </c>
      <c r="C8" s="17">
        <v>429.89</v>
      </c>
      <c r="D8" s="17">
        <f t="shared" si="0"/>
        <v>98.875293251759516</v>
      </c>
      <c r="E8" s="17">
        <v>417</v>
      </c>
      <c r="F8" s="19">
        <f t="shared" si="1"/>
        <v>12.889999999999986</v>
      </c>
      <c r="G8" s="18">
        <v>214</v>
      </c>
      <c r="H8" s="17">
        <v>188.8</v>
      </c>
      <c r="I8" s="17">
        <f t="shared" si="2"/>
        <v>88.224299065420567</v>
      </c>
      <c r="J8" s="17">
        <v>206.3</v>
      </c>
      <c r="K8" s="19">
        <f t="shared" si="3"/>
        <v>-17.5</v>
      </c>
    </row>
    <row r="9" spans="1:12" s="22" customFormat="1" x14ac:dyDescent="0.2">
      <c r="A9" s="66" t="s">
        <v>4</v>
      </c>
      <c r="B9" s="80">
        <v>161.47000000000003</v>
      </c>
      <c r="C9" s="17">
        <v>150.5</v>
      </c>
      <c r="D9" s="17">
        <f t="shared" si="0"/>
        <v>93.20616832848205</v>
      </c>
      <c r="E9" s="17">
        <v>158.80000000000001</v>
      </c>
      <c r="F9" s="19">
        <f t="shared" si="1"/>
        <v>-8.3000000000000114</v>
      </c>
      <c r="G9" s="18">
        <v>59.84</v>
      </c>
      <c r="H9" s="17">
        <v>54.04</v>
      </c>
      <c r="I9" s="17">
        <f>H9/G9*100</f>
        <v>90.307486631016033</v>
      </c>
      <c r="J9" s="17">
        <v>63.1</v>
      </c>
      <c r="K9" s="19">
        <f t="shared" si="3"/>
        <v>-9.0600000000000023</v>
      </c>
    </row>
    <row r="10" spans="1:12" s="22" customFormat="1" x14ac:dyDescent="0.2">
      <c r="A10" s="66" t="s">
        <v>5</v>
      </c>
      <c r="B10" s="80">
        <v>1789.1999999999998</v>
      </c>
      <c r="C10" s="17">
        <v>1694.2</v>
      </c>
      <c r="D10" s="17">
        <f t="shared" si="0"/>
        <v>94.69036440867427</v>
      </c>
      <c r="E10" s="17">
        <v>1805.2</v>
      </c>
      <c r="F10" s="19">
        <f t="shared" si="1"/>
        <v>-111</v>
      </c>
      <c r="G10" s="18">
        <v>796.1</v>
      </c>
      <c r="H10" s="17">
        <v>711.6</v>
      </c>
      <c r="I10" s="17">
        <f t="shared" si="2"/>
        <v>89.385755558346943</v>
      </c>
      <c r="J10" s="17">
        <v>769.1</v>
      </c>
      <c r="K10" s="19">
        <f t="shared" si="3"/>
        <v>-57.5</v>
      </c>
    </row>
    <row r="11" spans="1:12" s="22" customFormat="1" x14ac:dyDescent="0.2">
      <c r="A11" s="66" t="s">
        <v>6</v>
      </c>
      <c r="B11" s="80">
        <v>83.467000000000013</v>
      </c>
      <c r="C11" s="17">
        <v>75.900000000000006</v>
      </c>
      <c r="D11" s="17">
        <f t="shared" si="0"/>
        <v>90.934141636814545</v>
      </c>
      <c r="E11" s="17">
        <v>76.900000000000006</v>
      </c>
      <c r="F11" s="19">
        <f t="shared" si="1"/>
        <v>-1</v>
      </c>
      <c r="G11" s="18">
        <v>51.06</v>
      </c>
      <c r="H11" s="17">
        <v>46</v>
      </c>
      <c r="I11" s="17">
        <f t="shared" si="2"/>
        <v>90.090090090090087</v>
      </c>
      <c r="J11" s="17">
        <v>47.3</v>
      </c>
      <c r="K11" s="19">
        <f t="shared" si="3"/>
        <v>-1.2999999999999972</v>
      </c>
    </row>
    <row r="12" spans="1:12" s="22" customFormat="1" x14ac:dyDescent="0.2">
      <c r="A12" s="66" t="s">
        <v>7</v>
      </c>
      <c r="B12" s="80">
        <v>159.10000000000002</v>
      </c>
      <c r="C12" s="17">
        <v>153.19999999999999</v>
      </c>
      <c r="D12" s="17">
        <f t="shared" si="0"/>
        <v>96.291640477686968</v>
      </c>
      <c r="E12" s="17">
        <v>154.19999999999999</v>
      </c>
      <c r="F12" s="19">
        <f t="shared" si="1"/>
        <v>-1</v>
      </c>
      <c r="G12" s="18">
        <v>63.1</v>
      </c>
      <c r="H12" s="17">
        <v>63.1</v>
      </c>
      <c r="I12" s="17">
        <f t="shared" si="2"/>
        <v>100</v>
      </c>
      <c r="J12" s="17">
        <v>62.9</v>
      </c>
      <c r="K12" s="19">
        <f>H12-J12</f>
        <v>0.20000000000000284</v>
      </c>
    </row>
    <row r="13" spans="1:12" s="22" customFormat="1" x14ac:dyDescent="0.2">
      <c r="A13" s="66" t="s">
        <v>8</v>
      </c>
      <c r="B13" s="80">
        <v>71.193999999999988</v>
      </c>
      <c r="C13" s="17">
        <v>54.8</v>
      </c>
      <c r="D13" s="17">
        <f t="shared" si="0"/>
        <v>76.972778604938625</v>
      </c>
      <c r="E13" s="17">
        <v>68.8</v>
      </c>
      <c r="F13" s="19">
        <f t="shared" si="1"/>
        <v>-14</v>
      </c>
      <c r="G13" s="18">
        <v>38.774999999999999</v>
      </c>
      <c r="H13" s="17">
        <v>34.6</v>
      </c>
      <c r="I13" s="17">
        <f t="shared" si="2"/>
        <v>89.232753062540297</v>
      </c>
      <c r="J13" s="17">
        <v>35.1</v>
      </c>
      <c r="K13" s="19">
        <f t="shared" si="3"/>
        <v>-0.5</v>
      </c>
    </row>
    <row r="14" spans="1:12" s="22" customFormat="1" x14ac:dyDescent="0.2">
      <c r="A14" s="66" t="s">
        <v>9</v>
      </c>
      <c r="B14" s="80">
        <v>1126.5999999999999</v>
      </c>
      <c r="C14" s="17">
        <v>1118.8</v>
      </c>
      <c r="D14" s="17">
        <f t="shared" si="0"/>
        <v>99.307651340315999</v>
      </c>
      <c r="E14" s="17">
        <v>1111.0999999999999</v>
      </c>
      <c r="F14" s="19">
        <f t="shared" si="1"/>
        <v>7.7000000000000455</v>
      </c>
      <c r="G14" s="18">
        <v>507.5</v>
      </c>
      <c r="H14" s="17">
        <v>484</v>
      </c>
      <c r="I14" s="17">
        <f t="shared" si="2"/>
        <v>95.369458128078819</v>
      </c>
      <c r="J14" s="17">
        <v>531.70000000000005</v>
      </c>
      <c r="K14" s="19">
        <f t="shared" si="3"/>
        <v>-47.700000000000045</v>
      </c>
    </row>
    <row r="15" spans="1:12" s="22" customFormat="1" x14ac:dyDescent="0.2">
      <c r="A15" s="66" t="s">
        <v>10</v>
      </c>
      <c r="B15" s="80">
        <v>962.3</v>
      </c>
      <c r="C15" s="17">
        <v>886.2</v>
      </c>
      <c r="D15" s="17">
        <f t="shared" si="0"/>
        <v>92.091863244310517</v>
      </c>
      <c r="E15" s="17">
        <v>928</v>
      </c>
      <c r="F15" s="19">
        <f t="shared" si="1"/>
        <v>-41.799999999999955</v>
      </c>
      <c r="G15" s="18">
        <v>430.1</v>
      </c>
      <c r="H15" s="17">
        <v>387</v>
      </c>
      <c r="I15" s="17">
        <f t="shared" si="2"/>
        <v>89.979074633806093</v>
      </c>
      <c r="J15" s="17">
        <v>435</v>
      </c>
      <c r="K15" s="19">
        <f t="shared" si="3"/>
        <v>-48</v>
      </c>
    </row>
    <row r="16" spans="1:12" s="22" customFormat="1" x14ac:dyDescent="0.2">
      <c r="A16" s="66" t="s">
        <v>11</v>
      </c>
      <c r="B16" s="80">
        <v>260.843728</v>
      </c>
      <c r="C16" s="17">
        <v>210.2</v>
      </c>
      <c r="D16" s="17">
        <f t="shared" si="0"/>
        <v>80.584647985095501</v>
      </c>
      <c r="E16" s="17">
        <v>177.8</v>
      </c>
      <c r="F16" s="19">
        <f t="shared" si="1"/>
        <v>32.399999999999977</v>
      </c>
      <c r="G16" s="18">
        <v>77.719300000000004</v>
      </c>
      <c r="H16" s="17">
        <v>66.17</v>
      </c>
      <c r="I16" s="17">
        <f t="shared" si="2"/>
        <v>85.139727197748812</v>
      </c>
      <c r="J16" s="17">
        <v>76.5</v>
      </c>
      <c r="K16" s="19">
        <f t="shared" si="3"/>
        <v>-10.329999999999998</v>
      </c>
    </row>
    <row r="17" spans="1:11" s="22" customFormat="1" x14ac:dyDescent="0.2">
      <c r="A17" s="66" t="s">
        <v>12</v>
      </c>
      <c r="B17" s="80">
        <v>785.53</v>
      </c>
      <c r="C17" s="17">
        <v>725.74</v>
      </c>
      <c r="D17" s="17">
        <f t="shared" si="0"/>
        <v>92.388578412027556</v>
      </c>
      <c r="E17" s="17">
        <v>725.1</v>
      </c>
      <c r="F17" s="19">
        <f t="shared" si="1"/>
        <v>0.63999999999998636</v>
      </c>
      <c r="G17" s="18">
        <v>471.86</v>
      </c>
      <c r="H17" s="17">
        <v>442.07</v>
      </c>
      <c r="I17" s="17">
        <f t="shared" si="2"/>
        <v>93.68668672911457</v>
      </c>
      <c r="J17" s="17">
        <v>446.9</v>
      </c>
      <c r="K17" s="19">
        <f t="shared" si="3"/>
        <v>-4.8299999999999841</v>
      </c>
    </row>
    <row r="18" spans="1:11" s="22" customFormat="1" x14ac:dyDescent="0.2">
      <c r="A18" s="66" t="s">
        <v>13</v>
      </c>
      <c r="B18" s="80">
        <v>539.67499999999995</v>
      </c>
      <c r="C18" s="17">
        <v>534.1</v>
      </c>
      <c r="D18" s="17">
        <f t="shared" si="0"/>
        <v>98.966970862092936</v>
      </c>
      <c r="E18" s="17">
        <v>540</v>
      </c>
      <c r="F18" s="19">
        <f t="shared" si="1"/>
        <v>-5.8999999999999773</v>
      </c>
      <c r="G18" s="18">
        <v>305.27</v>
      </c>
      <c r="H18" s="17">
        <v>288.2</v>
      </c>
      <c r="I18" s="17">
        <f t="shared" si="2"/>
        <v>94.408228781079046</v>
      </c>
      <c r="J18" s="17">
        <v>322</v>
      </c>
      <c r="K18" s="19">
        <f t="shared" si="3"/>
        <v>-33.800000000000011</v>
      </c>
    </row>
    <row r="19" spans="1:11" s="22" customFormat="1" x14ac:dyDescent="0.2">
      <c r="A19" s="66" t="s">
        <v>14</v>
      </c>
      <c r="B19" s="80">
        <v>172.3</v>
      </c>
      <c r="C19" s="17">
        <v>160</v>
      </c>
      <c r="D19" s="17">
        <f t="shared" si="0"/>
        <v>92.861288450377245</v>
      </c>
      <c r="E19" s="17">
        <v>167.4</v>
      </c>
      <c r="F19" s="19">
        <f t="shared" si="1"/>
        <v>-7.4000000000000057</v>
      </c>
      <c r="G19" s="18">
        <v>85.3</v>
      </c>
      <c r="H19" s="17">
        <v>84</v>
      </c>
      <c r="I19" s="17">
        <f t="shared" si="2"/>
        <v>98.475967174677621</v>
      </c>
      <c r="J19" s="17">
        <v>88.8</v>
      </c>
      <c r="K19" s="19">
        <f t="shared" si="3"/>
        <v>-4.7999999999999972</v>
      </c>
    </row>
    <row r="20" spans="1:11" s="22" customFormat="1" x14ac:dyDescent="0.2">
      <c r="A20" s="66" t="s">
        <v>15</v>
      </c>
      <c r="B20" s="80">
        <v>1303.6079999999999</v>
      </c>
      <c r="C20" s="17">
        <v>1277.2149999999999</v>
      </c>
      <c r="D20" s="17">
        <f t="shared" si="0"/>
        <v>97.97538830691434</v>
      </c>
      <c r="E20" s="17">
        <v>1260.7</v>
      </c>
      <c r="F20" s="19">
        <f t="shared" si="1"/>
        <v>16.514999999999873</v>
      </c>
      <c r="G20" s="18">
        <v>629.32299999999998</v>
      </c>
      <c r="H20" s="17">
        <v>582.76700000000005</v>
      </c>
      <c r="I20" s="17">
        <f>H20/G20*100</f>
        <v>92.602209040508626</v>
      </c>
      <c r="J20" s="17">
        <v>596.6</v>
      </c>
      <c r="K20" s="19">
        <f t="shared" si="3"/>
        <v>-13.83299999999997</v>
      </c>
    </row>
    <row r="21" spans="1:11" s="22" customFormat="1" x14ac:dyDescent="0.2">
      <c r="A21" s="66" t="s">
        <v>16</v>
      </c>
      <c r="B21" s="80">
        <v>152.80700000000002</v>
      </c>
      <c r="C21" s="17">
        <v>140.4</v>
      </c>
      <c r="D21" s="17">
        <f t="shared" si="0"/>
        <v>91.88060756378961</v>
      </c>
      <c r="E21" s="17">
        <v>134.4</v>
      </c>
      <c r="F21" s="19">
        <f t="shared" si="1"/>
        <v>6</v>
      </c>
      <c r="G21" s="18">
        <v>64.650000000000006</v>
      </c>
      <c r="H21" s="17">
        <v>59.512</v>
      </c>
      <c r="I21" s="17">
        <f t="shared" si="2"/>
        <v>92.05259087393658</v>
      </c>
      <c r="J21" s="17">
        <v>61.7</v>
      </c>
      <c r="K21" s="19">
        <f t="shared" si="3"/>
        <v>-2.1880000000000024</v>
      </c>
    </row>
    <row r="22" spans="1:11" s="22" customFormat="1" x14ac:dyDescent="0.2">
      <c r="A22" s="66" t="s">
        <v>17</v>
      </c>
      <c r="B22" s="80">
        <v>588.53</v>
      </c>
      <c r="C22" s="17">
        <v>492.4</v>
      </c>
      <c r="D22" s="17">
        <f t="shared" si="0"/>
        <v>83.666083292270571</v>
      </c>
      <c r="E22" s="17">
        <v>496.1</v>
      </c>
      <c r="F22" s="19">
        <f t="shared" si="1"/>
        <v>-3.7000000000000455</v>
      </c>
      <c r="G22" s="18">
        <v>356.1</v>
      </c>
      <c r="H22" s="17">
        <v>297.3</v>
      </c>
      <c r="I22" s="17">
        <f>H22/G22*100</f>
        <v>83.48778433024431</v>
      </c>
      <c r="J22" s="17">
        <v>326.5</v>
      </c>
      <c r="K22" s="19">
        <f t="shared" si="3"/>
        <v>-29.199999999999989</v>
      </c>
    </row>
    <row r="23" spans="1:11" s="165" customFormat="1" x14ac:dyDescent="0.2">
      <c r="A23" s="160" t="s">
        <v>18</v>
      </c>
      <c r="B23" s="161">
        <v>99.899999999999977</v>
      </c>
      <c r="C23" s="162">
        <v>93.5</v>
      </c>
      <c r="D23" s="162">
        <f t="shared" si="0"/>
        <v>93.59359359359361</v>
      </c>
      <c r="E23" s="162">
        <v>84.1</v>
      </c>
      <c r="F23" s="163">
        <f t="shared" si="1"/>
        <v>9.4000000000000057</v>
      </c>
      <c r="G23" s="164">
        <v>48.2</v>
      </c>
      <c r="H23" s="162">
        <v>40.700000000000003</v>
      </c>
      <c r="I23" s="162">
        <f t="shared" ref="I23" si="4">H23/G23*100</f>
        <v>84.439834024896271</v>
      </c>
      <c r="J23" s="162">
        <v>47.9</v>
      </c>
      <c r="K23" s="163">
        <f t="shared" si="3"/>
        <v>-7.1999999999999957</v>
      </c>
    </row>
    <row r="24" spans="1:11" s="22" customFormat="1" hidden="1" x14ac:dyDescent="0.2">
      <c r="A24" s="66" t="s">
        <v>109</v>
      </c>
      <c r="B24" s="80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</row>
    <row r="25" spans="1:11" s="23" customFormat="1" ht="15" x14ac:dyDescent="0.25">
      <c r="A25" s="65" t="s">
        <v>19</v>
      </c>
      <c r="B25" s="49">
        <v>530.62079999999992</v>
      </c>
      <c r="C25" s="13">
        <f>SUM(C26:C35)-C29</f>
        <v>405.63199999999995</v>
      </c>
      <c r="D25" s="13">
        <f t="shared" si="0"/>
        <v>76.44479824386832</v>
      </c>
      <c r="E25" s="13">
        <v>394.1</v>
      </c>
      <c r="F25" s="15">
        <f t="shared" si="1"/>
        <v>11.531999999999925</v>
      </c>
      <c r="G25" s="14">
        <v>295.78109999999998</v>
      </c>
      <c r="H25" s="13">
        <f>SUM(H26:H35)-H29</f>
        <v>257.95800000000003</v>
      </c>
      <c r="I25" s="13">
        <f t="shared" si="2"/>
        <v>87.212468950855907</v>
      </c>
      <c r="J25" s="13">
        <v>248.8</v>
      </c>
      <c r="K25" s="15">
        <f t="shared" si="3"/>
        <v>9.1580000000000155</v>
      </c>
    </row>
    <row r="26" spans="1:11" s="22" customFormat="1" hidden="1" x14ac:dyDescent="0.2">
      <c r="A26" s="66" t="s">
        <v>20</v>
      </c>
      <c r="B26" s="80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</row>
    <row r="27" spans="1:11" s="22" customFormat="1" x14ac:dyDescent="0.2">
      <c r="A27" s="66" t="s">
        <v>21</v>
      </c>
      <c r="B27" s="80">
        <v>14.869999999999994</v>
      </c>
      <c r="C27" s="17">
        <v>3.8730000000000002</v>
      </c>
      <c r="D27" s="17">
        <f t="shared" si="0"/>
        <v>26.045729657027582</v>
      </c>
      <c r="E27" s="17">
        <v>3.4</v>
      </c>
      <c r="F27" s="19">
        <f t="shared" si="1"/>
        <v>0.47300000000000031</v>
      </c>
      <c r="G27" s="18"/>
      <c r="H27" s="17">
        <v>0</v>
      </c>
      <c r="I27" s="17"/>
      <c r="J27" s="17">
        <v>0</v>
      </c>
      <c r="K27" s="19">
        <f t="shared" si="3"/>
        <v>0</v>
      </c>
    </row>
    <row r="28" spans="1:11" s="22" customFormat="1" x14ac:dyDescent="0.2">
      <c r="A28" s="66" t="s">
        <v>22</v>
      </c>
      <c r="B28" s="80">
        <v>23.899999999999991</v>
      </c>
      <c r="C28" s="17">
        <v>12.869</v>
      </c>
      <c r="D28" s="17">
        <f t="shared" si="0"/>
        <v>53.845188284518841</v>
      </c>
      <c r="E28" s="17">
        <v>12.8</v>
      </c>
      <c r="F28" s="19">
        <f t="shared" si="1"/>
        <v>6.8999999999999062E-2</v>
      </c>
      <c r="G28" s="18">
        <v>2.2000000000000002</v>
      </c>
      <c r="H28" s="17">
        <v>1.786</v>
      </c>
      <c r="I28" s="17">
        <f t="shared" si="2"/>
        <v>81.181818181818173</v>
      </c>
      <c r="J28" s="17">
        <v>2.1</v>
      </c>
      <c r="K28" s="19">
        <f t="shared" si="3"/>
        <v>-0.31400000000000006</v>
      </c>
    </row>
    <row r="29" spans="1:11" s="22" customFormat="1" hidden="1" x14ac:dyDescent="0.2">
      <c r="A29" s="66" t="s">
        <v>23</v>
      </c>
      <c r="B29" s="80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</row>
    <row r="30" spans="1:11" s="22" customFormat="1" x14ac:dyDescent="0.2">
      <c r="A30" s="66" t="s">
        <v>24</v>
      </c>
      <c r="B30" s="80">
        <v>152.4</v>
      </c>
      <c r="C30" s="17">
        <v>132.86199999999999</v>
      </c>
      <c r="D30" s="17">
        <f t="shared" si="0"/>
        <v>87.179790026246721</v>
      </c>
      <c r="E30" s="17">
        <v>156</v>
      </c>
      <c r="F30" s="19">
        <f t="shared" si="1"/>
        <v>-23.138000000000005</v>
      </c>
      <c r="G30" s="18">
        <v>120.5</v>
      </c>
      <c r="H30" s="17">
        <v>114.251</v>
      </c>
      <c r="I30" s="17">
        <f t="shared" si="2"/>
        <v>94.814107883817428</v>
      </c>
      <c r="J30" s="17">
        <v>121.8</v>
      </c>
      <c r="K30" s="19">
        <f t="shared" si="3"/>
        <v>-7.5489999999999924</v>
      </c>
    </row>
    <row r="31" spans="1:11" s="22" customFormat="1" x14ac:dyDescent="0.2">
      <c r="A31" s="66" t="s">
        <v>25</v>
      </c>
      <c r="B31" s="80">
        <v>133.12169999999998</v>
      </c>
      <c r="C31" s="17">
        <v>117.26</v>
      </c>
      <c r="D31" s="17">
        <f t="shared" si="0"/>
        <v>88.084812618829261</v>
      </c>
      <c r="E31" s="17">
        <v>85.9</v>
      </c>
      <c r="F31" s="19">
        <f t="shared" si="1"/>
        <v>31.36</v>
      </c>
      <c r="G31" s="18">
        <v>103.17999999999999</v>
      </c>
      <c r="H31" s="17">
        <v>74.7</v>
      </c>
      <c r="I31" s="17">
        <f t="shared" si="2"/>
        <v>72.397751502229127</v>
      </c>
      <c r="J31" s="17">
        <v>57.2</v>
      </c>
      <c r="K31" s="19">
        <f t="shared" si="3"/>
        <v>17.5</v>
      </c>
    </row>
    <row r="32" spans="1:11" s="22" customFormat="1" x14ac:dyDescent="0.2">
      <c r="A32" s="66" t="s">
        <v>26</v>
      </c>
      <c r="B32" s="80">
        <v>86.64909999999999</v>
      </c>
      <c r="C32" s="17">
        <v>67.302999999999997</v>
      </c>
      <c r="D32" s="17">
        <f t="shared" si="0"/>
        <v>77.673051422345992</v>
      </c>
      <c r="E32" s="17">
        <v>66.2</v>
      </c>
      <c r="F32" s="19">
        <f t="shared" si="1"/>
        <v>1.1029999999999944</v>
      </c>
      <c r="G32" s="18">
        <v>34.781100000000002</v>
      </c>
      <c r="H32" s="17">
        <v>35.299999999999997</v>
      </c>
      <c r="I32" s="17">
        <f t="shared" si="2"/>
        <v>101.49190221125839</v>
      </c>
      <c r="J32" s="17">
        <v>35.5</v>
      </c>
      <c r="K32" s="19">
        <f t="shared" si="3"/>
        <v>-0.20000000000000284</v>
      </c>
    </row>
    <row r="33" spans="1:11" s="22" customFormat="1" x14ac:dyDescent="0.2">
      <c r="A33" s="66" t="s">
        <v>27</v>
      </c>
      <c r="B33" s="80">
        <v>3.25</v>
      </c>
      <c r="C33" s="17">
        <v>1.423</v>
      </c>
      <c r="D33" s="17">
        <f t="shared" si="0"/>
        <v>43.784615384615385</v>
      </c>
      <c r="E33" s="17">
        <v>0</v>
      </c>
      <c r="F33" s="19">
        <f t="shared" si="1"/>
        <v>1.423</v>
      </c>
      <c r="G33" s="18"/>
      <c r="H33" s="17">
        <v>0</v>
      </c>
      <c r="I33" s="17"/>
      <c r="J33" s="17">
        <v>0</v>
      </c>
      <c r="K33" s="19">
        <f t="shared" si="3"/>
        <v>0</v>
      </c>
    </row>
    <row r="34" spans="1:11" s="22" customFormat="1" x14ac:dyDescent="0.2">
      <c r="A34" s="66" t="s">
        <v>28</v>
      </c>
      <c r="B34" s="80">
        <v>49.629999999999995</v>
      </c>
      <c r="C34" s="17">
        <v>29.141999999999999</v>
      </c>
      <c r="D34" s="17">
        <f t="shared" si="0"/>
        <v>58.718517025992348</v>
      </c>
      <c r="E34" s="17">
        <v>27.9</v>
      </c>
      <c r="F34" s="19">
        <f t="shared" si="1"/>
        <v>1.2420000000000009</v>
      </c>
      <c r="G34" s="18">
        <v>10.8</v>
      </c>
      <c r="H34" s="17">
        <v>10.221</v>
      </c>
      <c r="I34" s="17">
        <f t="shared" si="2"/>
        <v>94.638888888888886</v>
      </c>
      <c r="J34" s="17">
        <v>10.8</v>
      </c>
      <c r="K34" s="19">
        <f t="shared" si="3"/>
        <v>-0.57900000000000063</v>
      </c>
    </row>
    <row r="35" spans="1:11" s="22" customFormat="1" x14ac:dyDescent="0.2">
      <c r="A35" s="66" t="s">
        <v>29</v>
      </c>
      <c r="B35" s="80">
        <v>55.800000000000011</v>
      </c>
      <c r="C35" s="17">
        <v>40.9</v>
      </c>
      <c r="D35" s="17">
        <f t="shared" si="0"/>
        <v>73.297491039426504</v>
      </c>
      <c r="E35" s="17">
        <v>41.9</v>
      </c>
      <c r="F35" s="19">
        <f t="shared" si="1"/>
        <v>-1</v>
      </c>
      <c r="G35" s="18">
        <v>24.300000000000004</v>
      </c>
      <c r="H35" s="17">
        <v>21.7</v>
      </c>
      <c r="I35" s="17">
        <f t="shared" si="2"/>
        <v>89.300411522633723</v>
      </c>
      <c r="J35" s="17">
        <v>21.4</v>
      </c>
      <c r="K35" s="19">
        <f t="shared" si="3"/>
        <v>0.30000000000000071</v>
      </c>
    </row>
    <row r="36" spans="1:11" s="23" customFormat="1" ht="15" x14ac:dyDescent="0.25">
      <c r="A36" s="65" t="s">
        <v>30</v>
      </c>
      <c r="B36" s="49">
        <v>6222.5324999999993</v>
      </c>
      <c r="C36" s="13">
        <f>SUM(C37:C44)</f>
        <v>5720.3490000000002</v>
      </c>
      <c r="D36" s="13">
        <f t="shared" si="0"/>
        <v>91.929596189332898</v>
      </c>
      <c r="E36" s="13">
        <v>5893.6</v>
      </c>
      <c r="F36" s="15">
        <f t="shared" si="1"/>
        <v>-173.2510000000002</v>
      </c>
      <c r="G36" s="14">
        <v>2813.3429999999998</v>
      </c>
      <c r="H36" s="13">
        <f>SUM(H37:H44)</f>
        <v>2696.902</v>
      </c>
      <c r="I36" s="13">
        <f t="shared" si="2"/>
        <v>95.861116117018085</v>
      </c>
      <c r="J36" s="13">
        <v>2733.9</v>
      </c>
      <c r="K36" s="15">
        <f t="shared" si="3"/>
        <v>-36.998000000000047</v>
      </c>
    </row>
    <row r="37" spans="1:11" s="22" customFormat="1" x14ac:dyDescent="0.2">
      <c r="A37" s="66" t="s">
        <v>31</v>
      </c>
      <c r="B37" s="80">
        <v>126.6395</v>
      </c>
      <c r="C37" s="17">
        <v>113.45099999999999</v>
      </c>
      <c r="D37" s="17">
        <f t="shared" si="0"/>
        <v>89.585792742390808</v>
      </c>
      <c r="E37" s="17">
        <v>113.7</v>
      </c>
      <c r="F37" s="19">
        <f t="shared" si="1"/>
        <v>-0.24900000000000944</v>
      </c>
      <c r="G37" s="18">
        <v>41.244999999999997</v>
      </c>
      <c r="H37" s="17">
        <v>50.8</v>
      </c>
      <c r="I37" s="17">
        <f t="shared" si="2"/>
        <v>123.16644441750515</v>
      </c>
      <c r="J37" s="17">
        <v>50.4</v>
      </c>
      <c r="K37" s="19">
        <f t="shared" si="3"/>
        <v>0.39999999999999858</v>
      </c>
    </row>
    <row r="38" spans="1:11" s="22" customFormat="1" x14ac:dyDescent="0.2">
      <c r="A38" s="66" t="s">
        <v>32</v>
      </c>
      <c r="B38" s="80">
        <v>81.569999999999993</v>
      </c>
      <c r="C38" s="17">
        <v>59.75</v>
      </c>
      <c r="D38" s="17">
        <f t="shared" si="0"/>
        <v>73.249969351477262</v>
      </c>
      <c r="E38" s="17">
        <v>66.3</v>
      </c>
      <c r="F38" s="19">
        <f t="shared" si="1"/>
        <v>-6.5499999999999972</v>
      </c>
      <c r="G38" s="18">
        <v>47</v>
      </c>
      <c r="H38" s="17">
        <v>38.6</v>
      </c>
      <c r="I38" s="17">
        <f t="shared" si="2"/>
        <v>82.127659574468098</v>
      </c>
      <c r="J38" s="17">
        <v>45.8</v>
      </c>
      <c r="K38" s="19">
        <f t="shared" si="3"/>
        <v>-7.1999999999999957</v>
      </c>
    </row>
    <row r="39" spans="1:11" s="22" customFormat="1" x14ac:dyDescent="0.2">
      <c r="A39" s="66" t="s">
        <v>33</v>
      </c>
      <c r="B39" s="80">
        <v>330.916</v>
      </c>
      <c r="C39" s="17">
        <v>309.45800000000003</v>
      </c>
      <c r="D39" s="17">
        <f t="shared" si="0"/>
        <v>93.515574949534027</v>
      </c>
      <c r="E39" s="17">
        <v>324.8</v>
      </c>
      <c r="F39" s="19">
        <f t="shared" si="1"/>
        <v>-15.341999999999985</v>
      </c>
      <c r="G39" s="18">
        <v>109.441</v>
      </c>
      <c r="H39" s="17">
        <v>131.41200000000001</v>
      </c>
      <c r="I39" s="17">
        <f t="shared" si="2"/>
        <v>120.07565720342468</v>
      </c>
      <c r="J39" s="17">
        <v>109.1</v>
      </c>
      <c r="K39" s="19">
        <f t="shared" si="3"/>
        <v>22.312000000000012</v>
      </c>
    </row>
    <row r="40" spans="1:11" s="22" customFormat="1" x14ac:dyDescent="0.2">
      <c r="A40" s="66" t="s">
        <v>34</v>
      </c>
      <c r="B40" s="80">
        <v>2002.1999999999998</v>
      </c>
      <c r="C40" s="17">
        <v>1863.6</v>
      </c>
      <c r="D40" s="17">
        <f t="shared" si="0"/>
        <v>93.077614623913689</v>
      </c>
      <c r="E40" s="17">
        <v>1977.6</v>
      </c>
      <c r="F40" s="19">
        <f t="shared" si="1"/>
        <v>-114</v>
      </c>
      <c r="G40" s="18">
        <v>913.2</v>
      </c>
      <c r="H40" s="17">
        <v>871.3</v>
      </c>
      <c r="I40" s="17">
        <f t="shared" si="2"/>
        <v>95.411738939991224</v>
      </c>
      <c r="J40" s="17">
        <v>894.6</v>
      </c>
      <c r="K40" s="19">
        <f t="shared" si="3"/>
        <v>-23.300000000000068</v>
      </c>
    </row>
    <row r="41" spans="1:11" s="22" customFormat="1" x14ac:dyDescent="0.2">
      <c r="A41" s="66" t="s">
        <v>35</v>
      </c>
      <c r="B41" s="80">
        <v>66.399999999999991</v>
      </c>
      <c r="C41" s="17">
        <f>31.69+15+3</f>
        <v>49.69</v>
      </c>
      <c r="D41" s="17">
        <f t="shared" si="0"/>
        <v>74.8343373493976</v>
      </c>
      <c r="E41" s="17">
        <v>42</v>
      </c>
      <c r="F41" s="19">
        <f t="shared" si="1"/>
        <v>7.6899999999999977</v>
      </c>
      <c r="G41" s="18">
        <v>11.4</v>
      </c>
      <c r="H41" s="17">
        <v>8.09</v>
      </c>
      <c r="I41" s="17">
        <f t="shared" si="2"/>
        <v>70.964912280701753</v>
      </c>
      <c r="J41" s="17">
        <v>10.5</v>
      </c>
      <c r="K41" s="19">
        <f t="shared" si="3"/>
        <v>-2.41</v>
      </c>
    </row>
    <row r="42" spans="1:11" s="22" customFormat="1" x14ac:dyDescent="0.2">
      <c r="A42" s="66" t="s">
        <v>36</v>
      </c>
      <c r="B42" s="80">
        <v>1613.1000000000001</v>
      </c>
      <c r="C42" s="17">
        <v>1520.1</v>
      </c>
      <c r="D42" s="17">
        <f t="shared" si="0"/>
        <v>94.234703366189308</v>
      </c>
      <c r="E42" s="17">
        <v>1446.1</v>
      </c>
      <c r="F42" s="19">
        <f t="shared" si="1"/>
        <v>74</v>
      </c>
      <c r="G42" s="18">
        <v>725</v>
      </c>
      <c r="H42" s="17">
        <v>747.6</v>
      </c>
      <c r="I42" s="17">
        <f t="shared" si="2"/>
        <v>103.11724137931036</v>
      </c>
      <c r="J42" s="17">
        <v>721.7</v>
      </c>
      <c r="K42" s="19">
        <f t="shared" si="3"/>
        <v>25.899999999999977</v>
      </c>
    </row>
    <row r="43" spans="1:11" s="22" customFormat="1" x14ac:dyDescent="0.2">
      <c r="A43" s="66" t="s">
        <v>37</v>
      </c>
      <c r="B43" s="80">
        <v>2001.6</v>
      </c>
      <c r="C43" s="17">
        <v>1804.3</v>
      </c>
      <c r="D43" s="17">
        <f t="shared" si="0"/>
        <v>90.142885691446835</v>
      </c>
      <c r="E43" s="17">
        <v>1923.1</v>
      </c>
      <c r="F43" s="19">
        <f t="shared" si="1"/>
        <v>-118.79999999999995</v>
      </c>
      <c r="G43" s="18">
        <v>966</v>
      </c>
      <c r="H43" s="17">
        <v>849.1</v>
      </c>
      <c r="I43" s="17">
        <f t="shared" si="2"/>
        <v>87.898550724637687</v>
      </c>
      <c r="J43" s="17">
        <v>901.8</v>
      </c>
      <c r="K43" s="19">
        <f t="shared" si="3"/>
        <v>-52.699999999999932</v>
      </c>
    </row>
    <row r="44" spans="1:11" hidden="1" x14ac:dyDescent="0.2">
      <c r="A44" s="66" t="s">
        <v>38</v>
      </c>
      <c r="B44" s="80">
        <v>0.107</v>
      </c>
      <c r="C44" s="17">
        <v>0</v>
      </c>
      <c r="D44" s="17">
        <f t="shared" si="0"/>
        <v>0</v>
      </c>
      <c r="E44" s="17">
        <v>0.2</v>
      </c>
      <c r="F44" s="19">
        <f t="shared" si="1"/>
        <v>-0.2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1" s="23" customFormat="1" ht="15" x14ac:dyDescent="0.25">
      <c r="A45" s="65" t="s">
        <v>39</v>
      </c>
      <c r="B45" s="49">
        <v>1880.126</v>
      </c>
      <c r="C45" s="13">
        <f>SUM(C46:C52)</f>
        <v>1749.049</v>
      </c>
      <c r="D45" s="13">
        <f t="shared" si="0"/>
        <v>93.028286402081562</v>
      </c>
      <c r="E45" s="13">
        <v>1888.3</v>
      </c>
      <c r="F45" s="15">
        <f t="shared" si="1"/>
        <v>-139.25099999999998</v>
      </c>
      <c r="G45" s="14">
        <v>947.22</v>
      </c>
      <c r="H45" s="13">
        <f>SUM(H46:H52)</f>
        <v>941.38699999999994</v>
      </c>
      <c r="I45" s="13">
        <f t="shared" si="2"/>
        <v>99.384197968792876</v>
      </c>
      <c r="J45" s="13">
        <v>881.1</v>
      </c>
      <c r="K45" s="15">
        <f t="shared" si="3"/>
        <v>60.286999999999921</v>
      </c>
    </row>
    <row r="46" spans="1:11" s="22" customFormat="1" x14ac:dyDescent="0.2">
      <c r="A46" s="66" t="s">
        <v>40</v>
      </c>
      <c r="B46" s="80">
        <v>222.65</v>
      </c>
      <c r="C46" s="17">
        <v>152.5</v>
      </c>
      <c r="D46" s="17">
        <f t="shared" si="0"/>
        <v>68.493150684931507</v>
      </c>
      <c r="E46" s="17">
        <v>222</v>
      </c>
      <c r="F46" s="19">
        <f t="shared" si="1"/>
        <v>-69.5</v>
      </c>
      <c r="G46" s="18">
        <v>55.2</v>
      </c>
      <c r="H46" s="17">
        <v>35.700000000000003</v>
      </c>
      <c r="I46" s="17">
        <f t="shared" si="2"/>
        <v>64.673913043478265</v>
      </c>
      <c r="J46" s="17">
        <v>61.1</v>
      </c>
      <c r="K46" s="19">
        <f t="shared" si="3"/>
        <v>-25.4</v>
      </c>
    </row>
    <row r="47" spans="1:11" s="22" customFormat="1" x14ac:dyDescent="0.2">
      <c r="A47" s="66" t="s">
        <v>41</v>
      </c>
      <c r="B47" s="80">
        <v>41.917999999999999</v>
      </c>
      <c r="C47" s="17">
        <v>42</v>
      </c>
      <c r="D47" s="17">
        <f t="shared" si="0"/>
        <v>100.19562002003912</v>
      </c>
      <c r="E47" s="17">
        <v>44</v>
      </c>
      <c r="F47" s="19">
        <f t="shared" si="1"/>
        <v>-2</v>
      </c>
      <c r="G47" s="18">
        <v>25.334</v>
      </c>
      <c r="H47" s="17">
        <v>25.4</v>
      </c>
      <c r="I47" s="17">
        <f t="shared" si="2"/>
        <v>100.26051946001419</v>
      </c>
      <c r="J47" s="17">
        <v>28.2</v>
      </c>
      <c r="K47" s="19">
        <f t="shared" si="3"/>
        <v>-2.8000000000000007</v>
      </c>
    </row>
    <row r="48" spans="1:11" s="22" customFormat="1" x14ac:dyDescent="0.2">
      <c r="A48" s="66" t="s">
        <v>42</v>
      </c>
      <c r="B48" s="80">
        <v>244</v>
      </c>
      <c r="C48" s="17">
        <v>244.3</v>
      </c>
      <c r="D48" s="17">
        <f t="shared" si="0"/>
        <v>100.12295081967213</v>
      </c>
      <c r="E48" s="17">
        <v>221.6</v>
      </c>
      <c r="F48" s="19">
        <f t="shared" si="1"/>
        <v>22.700000000000017</v>
      </c>
      <c r="G48" s="18">
        <v>163.9</v>
      </c>
      <c r="H48" s="17">
        <v>171.7</v>
      </c>
      <c r="I48" s="17">
        <f t="shared" si="2"/>
        <v>104.75899938987186</v>
      </c>
      <c r="J48" s="17">
        <v>155.30000000000001</v>
      </c>
      <c r="K48" s="19">
        <f t="shared" si="3"/>
        <v>16.399999999999977</v>
      </c>
    </row>
    <row r="49" spans="1:11" s="22" customFormat="1" x14ac:dyDescent="0.2">
      <c r="A49" s="66" t="s">
        <v>43</v>
      </c>
      <c r="B49" s="80">
        <v>113.45800000000001</v>
      </c>
      <c r="C49" s="17">
        <v>92.748999999999995</v>
      </c>
      <c r="D49" s="17">
        <f t="shared" si="0"/>
        <v>81.747430767332389</v>
      </c>
      <c r="E49" s="17">
        <v>106.3</v>
      </c>
      <c r="F49" s="19">
        <f t="shared" si="1"/>
        <v>-13.551000000000002</v>
      </c>
      <c r="G49" s="18">
        <v>79.186000000000007</v>
      </c>
      <c r="H49" s="17">
        <v>72.215000000000003</v>
      </c>
      <c r="I49" s="17">
        <f t="shared" si="2"/>
        <v>91.196676180132854</v>
      </c>
      <c r="J49" s="17">
        <v>68.5</v>
      </c>
      <c r="K49" s="19">
        <f t="shared" si="3"/>
        <v>3.7150000000000034</v>
      </c>
    </row>
    <row r="50" spans="1:11" s="22" customFormat="1" x14ac:dyDescent="0.2">
      <c r="A50" s="66" t="s">
        <v>44</v>
      </c>
      <c r="B50" s="80">
        <v>147.1</v>
      </c>
      <c r="C50" s="17">
        <v>118.1</v>
      </c>
      <c r="D50" s="17">
        <f t="shared" si="0"/>
        <v>80.285520054384776</v>
      </c>
      <c r="E50" s="17">
        <v>130</v>
      </c>
      <c r="F50" s="19">
        <f t="shared" si="1"/>
        <v>-11.900000000000006</v>
      </c>
      <c r="G50" s="18">
        <v>102</v>
      </c>
      <c r="H50" s="17">
        <v>99.6</v>
      </c>
      <c r="I50" s="17">
        <f t="shared" si="2"/>
        <v>97.647058823529406</v>
      </c>
      <c r="J50" s="17">
        <v>102.4</v>
      </c>
      <c r="K50" s="19">
        <f t="shared" si="3"/>
        <v>-2.8000000000000114</v>
      </c>
    </row>
    <row r="51" spans="1:11" s="22" customFormat="1" x14ac:dyDescent="0.2">
      <c r="A51" s="66" t="s">
        <v>45</v>
      </c>
      <c r="B51" s="80">
        <v>113.70000000000002</v>
      </c>
      <c r="C51" s="17">
        <v>102.1</v>
      </c>
      <c r="D51" s="17">
        <f t="shared" si="0"/>
        <v>89.79771328056286</v>
      </c>
      <c r="E51" s="17">
        <v>116.4</v>
      </c>
      <c r="F51" s="19">
        <f t="shared" si="1"/>
        <v>-14.300000000000011</v>
      </c>
      <c r="G51" s="18">
        <v>33.1</v>
      </c>
      <c r="H51" s="17">
        <v>48.271999999999998</v>
      </c>
      <c r="I51" s="17">
        <f t="shared" si="2"/>
        <v>145.83685800604229</v>
      </c>
      <c r="J51" s="17">
        <v>43.8</v>
      </c>
      <c r="K51" s="19">
        <f t="shared" si="3"/>
        <v>4.4720000000000013</v>
      </c>
    </row>
    <row r="52" spans="1:11" s="22" customFormat="1" x14ac:dyDescent="0.2">
      <c r="A52" s="66" t="s">
        <v>46</v>
      </c>
      <c r="B52" s="80">
        <v>997.3</v>
      </c>
      <c r="C52" s="17">
        <v>997.3</v>
      </c>
      <c r="D52" s="17">
        <f t="shared" si="0"/>
        <v>100</v>
      </c>
      <c r="E52" s="17">
        <v>1048</v>
      </c>
      <c r="F52" s="19">
        <f t="shared" si="1"/>
        <v>-50.700000000000045</v>
      </c>
      <c r="G52" s="18">
        <v>488.5</v>
      </c>
      <c r="H52" s="17">
        <v>488.5</v>
      </c>
      <c r="I52" s="17">
        <f t="shared" si="2"/>
        <v>100</v>
      </c>
      <c r="J52" s="17">
        <v>421.8</v>
      </c>
      <c r="K52" s="19">
        <f t="shared" si="3"/>
        <v>66.699999999999989</v>
      </c>
    </row>
    <row r="53" spans="1:11" s="23" customFormat="1" ht="15" x14ac:dyDescent="0.25">
      <c r="A53" s="65" t="s">
        <v>47</v>
      </c>
      <c r="B53" s="49">
        <v>15843.49741</v>
      </c>
      <c r="C53" s="13">
        <f>SUM(C54:C67)</f>
        <v>15469.293000000001</v>
      </c>
      <c r="D53" s="13">
        <f t="shared" si="0"/>
        <v>97.638119915595084</v>
      </c>
      <c r="E53" s="13">
        <v>15346.8</v>
      </c>
      <c r="F53" s="15">
        <f t="shared" si="1"/>
        <v>122.49300000000221</v>
      </c>
      <c r="G53" s="14">
        <v>9121.4832099999985</v>
      </c>
      <c r="H53" s="13">
        <f>SUM(H54:H67)</f>
        <v>9036.8429999999989</v>
      </c>
      <c r="I53" s="13">
        <f t="shared" si="2"/>
        <v>99.072078432296991</v>
      </c>
      <c r="J53" s="13">
        <v>8971.4</v>
      </c>
      <c r="K53" s="15">
        <f t="shared" si="3"/>
        <v>65.442999999999302</v>
      </c>
    </row>
    <row r="54" spans="1:11" s="22" customFormat="1" x14ac:dyDescent="0.2">
      <c r="A54" s="66" t="s">
        <v>48</v>
      </c>
      <c r="B54" s="80">
        <v>2068.2999999999997</v>
      </c>
      <c r="C54" s="17">
        <v>2046</v>
      </c>
      <c r="D54" s="17">
        <f t="shared" si="0"/>
        <v>98.921819852052423</v>
      </c>
      <c r="E54" s="17">
        <v>2158</v>
      </c>
      <c r="F54" s="19">
        <f t="shared" si="1"/>
        <v>-112</v>
      </c>
      <c r="G54" s="18">
        <v>1368.6</v>
      </c>
      <c r="H54" s="17">
        <v>1370</v>
      </c>
      <c r="I54" s="17">
        <f t="shared" si="2"/>
        <v>100.10229431535878</v>
      </c>
      <c r="J54" s="17">
        <v>1457</v>
      </c>
      <c r="K54" s="19">
        <f t="shared" si="3"/>
        <v>-87</v>
      </c>
    </row>
    <row r="55" spans="1:11" s="22" customFormat="1" x14ac:dyDescent="0.2">
      <c r="A55" s="66" t="s">
        <v>49</v>
      </c>
      <c r="B55" s="80">
        <v>175.45000000000002</v>
      </c>
      <c r="C55" s="17">
        <v>162.691</v>
      </c>
      <c r="D55" s="17">
        <f t="shared" si="0"/>
        <v>92.727842690225131</v>
      </c>
      <c r="E55" s="17">
        <v>163.9</v>
      </c>
      <c r="F55" s="19">
        <f t="shared" si="1"/>
        <v>-1.2090000000000032</v>
      </c>
      <c r="G55" s="18">
        <v>109.976</v>
      </c>
      <c r="H55" s="17">
        <v>92.637</v>
      </c>
      <c r="I55" s="17">
        <f t="shared" si="2"/>
        <v>84.233832836255189</v>
      </c>
      <c r="J55" s="17">
        <v>105</v>
      </c>
      <c r="K55" s="19">
        <f t="shared" si="3"/>
        <v>-12.363</v>
      </c>
    </row>
    <row r="56" spans="1:11" s="22" customFormat="1" x14ac:dyDescent="0.2">
      <c r="A56" s="66" t="s">
        <v>50</v>
      </c>
      <c r="B56" s="80">
        <v>436</v>
      </c>
      <c r="C56" s="17">
        <v>438.4</v>
      </c>
      <c r="D56" s="17">
        <f t="shared" si="0"/>
        <v>100.55045871559633</v>
      </c>
      <c r="E56" s="17">
        <v>409</v>
      </c>
      <c r="F56" s="19">
        <f t="shared" si="1"/>
        <v>29.399999999999977</v>
      </c>
      <c r="G56" s="18">
        <v>281.10000000000002</v>
      </c>
      <c r="H56" s="17">
        <v>281.2</v>
      </c>
      <c r="I56" s="17">
        <f t="shared" si="2"/>
        <v>100.0355745286375</v>
      </c>
      <c r="J56" s="17">
        <v>279.60000000000002</v>
      </c>
      <c r="K56" s="19">
        <f t="shared" si="3"/>
        <v>1.5999999999999659</v>
      </c>
    </row>
    <row r="57" spans="1:11" s="22" customFormat="1" x14ac:dyDescent="0.2">
      <c r="A57" s="66" t="s">
        <v>51</v>
      </c>
      <c r="B57" s="80">
        <v>1996.8999999999999</v>
      </c>
      <c r="C57" s="17">
        <v>1764.2</v>
      </c>
      <c r="D57" s="17">
        <f t="shared" si="0"/>
        <v>88.346937753517963</v>
      </c>
      <c r="E57" s="17">
        <v>1804</v>
      </c>
      <c r="F57" s="19">
        <f t="shared" si="1"/>
        <v>-39.799999999999955</v>
      </c>
      <c r="G57" s="18">
        <v>1083.0999999999999</v>
      </c>
      <c r="H57" s="17">
        <v>1079.9000000000001</v>
      </c>
      <c r="I57" s="17">
        <f t="shared" si="2"/>
        <v>99.704551749607631</v>
      </c>
      <c r="J57" s="17">
        <v>1043.0999999999999</v>
      </c>
      <c r="K57" s="19">
        <f t="shared" si="3"/>
        <v>36.800000000000182</v>
      </c>
    </row>
    <row r="58" spans="1:11" s="22" customFormat="1" x14ac:dyDescent="0.2">
      <c r="A58" s="66" t="s">
        <v>52</v>
      </c>
      <c r="B58" s="80">
        <v>515.63999999999987</v>
      </c>
      <c r="C58" s="17">
        <v>455.38</v>
      </c>
      <c r="D58" s="17">
        <f t="shared" si="0"/>
        <v>88.313552090605867</v>
      </c>
      <c r="E58" s="17">
        <v>538.29999999999995</v>
      </c>
      <c r="F58" s="19">
        <f t="shared" si="1"/>
        <v>-82.919999999999959</v>
      </c>
      <c r="G58" s="18">
        <v>341.18</v>
      </c>
      <c r="H58" s="17">
        <v>310.858</v>
      </c>
      <c r="I58" s="17">
        <f t="shared" si="2"/>
        <v>91.112609179905036</v>
      </c>
      <c r="J58" s="17">
        <v>348.1</v>
      </c>
      <c r="K58" s="19">
        <f t="shared" si="3"/>
        <v>-37.242000000000019</v>
      </c>
    </row>
    <row r="59" spans="1:11" s="22" customFormat="1" x14ac:dyDescent="0.2">
      <c r="A59" s="66" t="s">
        <v>53</v>
      </c>
      <c r="B59" s="80">
        <v>324.35000000000002</v>
      </c>
      <c r="C59" s="17">
        <v>318</v>
      </c>
      <c r="D59" s="17">
        <f t="shared" si="0"/>
        <v>98.042238322799435</v>
      </c>
      <c r="E59" s="17">
        <v>306.5</v>
      </c>
      <c r="F59" s="19">
        <f t="shared" si="1"/>
        <v>11.5</v>
      </c>
      <c r="G59" s="18">
        <v>223.04</v>
      </c>
      <c r="H59" s="17">
        <v>211.7</v>
      </c>
      <c r="I59" s="17">
        <f t="shared" si="2"/>
        <v>94.915710186513621</v>
      </c>
      <c r="J59" s="17">
        <v>209.2</v>
      </c>
      <c r="K59" s="19">
        <f t="shared" si="3"/>
        <v>2.5</v>
      </c>
    </row>
    <row r="60" spans="1:11" s="22" customFormat="1" x14ac:dyDescent="0.2">
      <c r="A60" s="66" t="s">
        <v>54</v>
      </c>
      <c r="B60" s="80">
        <v>360.416</v>
      </c>
      <c r="C60" s="17">
        <v>294.99</v>
      </c>
      <c r="D60" s="17">
        <f t="shared" si="0"/>
        <v>81.84708780964219</v>
      </c>
      <c r="E60" s="17">
        <v>336.7</v>
      </c>
      <c r="F60" s="19">
        <f t="shared" si="1"/>
        <v>-41.70999999999998</v>
      </c>
      <c r="G60" s="18">
        <v>237.55</v>
      </c>
      <c r="H60" s="17">
        <v>226.02</v>
      </c>
      <c r="I60" s="17">
        <f t="shared" si="2"/>
        <v>95.146284992633127</v>
      </c>
      <c r="J60" s="17">
        <v>231.5</v>
      </c>
      <c r="K60" s="19">
        <f t="shared" si="3"/>
        <v>-5.4799999999999898</v>
      </c>
    </row>
    <row r="61" spans="1:11" s="22" customFormat="1" x14ac:dyDescent="0.2">
      <c r="A61" s="66" t="s">
        <v>55</v>
      </c>
      <c r="B61" s="80">
        <v>365.05</v>
      </c>
      <c r="C61" s="17">
        <v>325.7</v>
      </c>
      <c r="D61" s="17">
        <f t="shared" si="0"/>
        <v>89.220654704834942</v>
      </c>
      <c r="E61" s="17">
        <v>348</v>
      </c>
      <c r="F61" s="19">
        <f t="shared" si="1"/>
        <v>-22.300000000000011</v>
      </c>
      <c r="G61" s="18">
        <v>245.4</v>
      </c>
      <c r="H61" s="17">
        <v>238.6</v>
      </c>
      <c r="I61" s="17">
        <f t="shared" si="2"/>
        <v>97.229013854930727</v>
      </c>
      <c r="J61" s="17">
        <v>241.4</v>
      </c>
      <c r="K61" s="19">
        <f t="shared" si="3"/>
        <v>-2.8000000000000114</v>
      </c>
    </row>
    <row r="62" spans="1:11" s="22" customFormat="1" x14ac:dyDescent="0.2">
      <c r="A62" s="66" t="s">
        <v>56</v>
      </c>
      <c r="B62" s="80">
        <v>642.11320000000001</v>
      </c>
      <c r="C62" s="17">
        <v>593.20000000000005</v>
      </c>
      <c r="D62" s="17">
        <f t="shared" si="0"/>
        <v>92.382464649535322</v>
      </c>
      <c r="E62" s="17">
        <v>636.9</v>
      </c>
      <c r="F62" s="19">
        <f t="shared" si="1"/>
        <v>-43.699999999999932</v>
      </c>
      <c r="G62" s="18">
        <v>384</v>
      </c>
      <c r="H62" s="17">
        <v>366.4</v>
      </c>
      <c r="I62" s="17">
        <f t="shared" si="2"/>
        <v>95.416666666666657</v>
      </c>
      <c r="J62" s="17">
        <v>397.1</v>
      </c>
      <c r="K62" s="19">
        <f t="shared" si="3"/>
        <v>-30.700000000000045</v>
      </c>
    </row>
    <row r="63" spans="1:11" s="22" customFormat="1" x14ac:dyDescent="0.2">
      <c r="A63" s="66" t="s">
        <v>57</v>
      </c>
      <c r="B63" s="80">
        <v>3222</v>
      </c>
      <c r="C63" s="17">
        <v>3354.3</v>
      </c>
      <c r="D63" s="17">
        <f t="shared" si="0"/>
        <v>104.10614525139665</v>
      </c>
      <c r="E63" s="17">
        <v>3271.1</v>
      </c>
      <c r="F63" s="19">
        <f t="shared" si="1"/>
        <v>83.200000000000273</v>
      </c>
      <c r="G63" s="18">
        <v>2226.1</v>
      </c>
      <c r="H63" s="17">
        <v>2186.1</v>
      </c>
      <c r="I63" s="17">
        <f t="shared" si="2"/>
        <v>98.203135528502756</v>
      </c>
      <c r="J63" s="17">
        <v>2126</v>
      </c>
      <c r="K63" s="19">
        <f t="shared" si="3"/>
        <v>60.099999999999909</v>
      </c>
    </row>
    <row r="64" spans="1:11" s="22" customFormat="1" x14ac:dyDescent="0.2">
      <c r="A64" s="66" t="s">
        <v>58</v>
      </c>
      <c r="B64" s="80">
        <v>876</v>
      </c>
      <c r="C64" s="17">
        <v>884.1</v>
      </c>
      <c r="D64" s="17">
        <f t="shared" si="0"/>
        <v>100.92465753424658</v>
      </c>
      <c r="E64" s="17">
        <v>875.9</v>
      </c>
      <c r="F64" s="19">
        <f t="shared" si="1"/>
        <v>8.2000000000000455</v>
      </c>
      <c r="G64" s="18">
        <v>370.5</v>
      </c>
      <c r="H64" s="17">
        <v>370.90699999999998</v>
      </c>
      <c r="I64" s="17">
        <f t="shared" si="2"/>
        <v>100.10985155195682</v>
      </c>
      <c r="J64" s="17">
        <v>393.8</v>
      </c>
      <c r="K64" s="19">
        <f t="shared" si="3"/>
        <v>-22.893000000000029</v>
      </c>
    </row>
    <row r="65" spans="1:11" s="22" customFormat="1" x14ac:dyDescent="0.2">
      <c r="A65" s="66" t="s">
        <v>59</v>
      </c>
      <c r="B65" s="80">
        <v>1542.1</v>
      </c>
      <c r="C65" s="17">
        <v>1520.6</v>
      </c>
      <c r="D65" s="17">
        <f t="shared" si="0"/>
        <v>98.605797289410546</v>
      </c>
      <c r="E65" s="17">
        <v>1462</v>
      </c>
      <c r="F65" s="19">
        <f t="shared" si="1"/>
        <v>58.599999999999909</v>
      </c>
      <c r="G65" s="18">
        <v>742.1</v>
      </c>
      <c r="H65" s="17">
        <v>731.4</v>
      </c>
      <c r="I65" s="17">
        <f t="shared" si="2"/>
        <v>98.558145802452486</v>
      </c>
      <c r="J65" s="17">
        <v>750</v>
      </c>
      <c r="K65" s="19">
        <f t="shared" si="3"/>
        <v>-18.600000000000023</v>
      </c>
    </row>
    <row r="66" spans="1:11" s="22" customFormat="1" x14ac:dyDescent="0.2">
      <c r="A66" s="66" t="s">
        <v>60</v>
      </c>
      <c r="B66" s="80">
        <v>2625.3510000000001</v>
      </c>
      <c r="C66" s="17">
        <v>2660.5</v>
      </c>
      <c r="D66" s="17">
        <f t="shared" si="0"/>
        <v>101.3388305030451</v>
      </c>
      <c r="E66" s="17">
        <v>2374.6999999999998</v>
      </c>
      <c r="F66" s="19">
        <f t="shared" si="1"/>
        <v>285.80000000000018</v>
      </c>
      <c r="G66" s="18">
        <v>1185.56</v>
      </c>
      <c r="H66" s="17">
        <v>1255.8</v>
      </c>
      <c r="I66" s="17">
        <f t="shared" si="2"/>
        <v>105.92462633692095</v>
      </c>
      <c r="J66" s="17">
        <v>1080.3</v>
      </c>
      <c r="K66" s="19">
        <f t="shared" si="3"/>
        <v>175.5</v>
      </c>
    </row>
    <row r="67" spans="1:11" s="22" customFormat="1" x14ac:dyDescent="0.2">
      <c r="A67" s="66" t="s">
        <v>61</v>
      </c>
      <c r="B67" s="80">
        <v>693.82720999999992</v>
      </c>
      <c r="C67" s="17">
        <v>651.23199999999997</v>
      </c>
      <c r="D67" s="17">
        <f t="shared" si="0"/>
        <v>93.860833160463685</v>
      </c>
      <c r="E67" s="17">
        <v>661.8</v>
      </c>
      <c r="F67" s="19">
        <f t="shared" si="1"/>
        <v>-10.567999999999984</v>
      </c>
      <c r="G67" s="18">
        <v>312.73980999999998</v>
      </c>
      <c r="H67" s="17">
        <v>315.32100000000003</v>
      </c>
      <c r="I67" s="17">
        <f t="shared" si="2"/>
        <v>100.8253474349812</v>
      </c>
      <c r="J67" s="17">
        <v>309.3</v>
      </c>
      <c r="K67" s="19">
        <f t="shared" si="3"/>
        <v>6.021000000000015</v>
      </c>
    </row>
    <row r="68" spans="1:11" s="23" customFormat="1" ht="15" x14ac:dyDescent="0.25">
      <c r="A68" s="65" t="s">
        <v>62</v>
      </c>
      <c r="B68" s="49">
        <v>4371.1419999999998</v>
      </c>
      <c r="C68" s="13">
        <f>SUM(C69:C74)-C72-C73</f>
        <v>4285.3389999999999</v>
      </c>
      <c r="D68" s="13">
        <f t="shared" si="0"/>
        <v>98.037057592729766</v>
      </c>
      <c r="E68" s="13">
        <v>4361.7</v>
      </c>
      <c r="F68" s="15">
        <f t="shared" si="1"/>
        <v>-76.360999999999876</v>
      </c>
      <c r="G68" s="14">
        <v>3496.4569999999994</v>
      </c>
      <c r="H68" s="13">
        <f>SUM(H69:H74)-H72-H73</f>
        <v>3356.3</v>
      </c>
      <c r="I68" s="13">
        <f t="shared" si="2"/>
        <v>95.991456494388487</v>
      </c>
      <c r="J68" s="13">
        <v>3494.8</v>
      </c>
      <c r="K68" s="15">
        <f t="shared" si="3"/>
        <v>-138.5</v>
      </c>
    </row>
    <row r="69" spans="1:11" s="22" customFormat="1" x14ac:dyDescent="0.2">
      <c r="A69" s="66" t="s">
        <v>63</v>
      </c>
      <c r="B69" s="80">
        <v>1290.173</v>
      </c>
      <c r="C69" s="17">
        <v>1243.7929999999999</v>
      </c>
      <c r="D69" s="17">
        <f t="shared" si="0"/>
        <v>96.405133265073744</v>
      </c>
      <c r="E69" s="17">
        <v>1317.4</v>
      </c>
      <c r="F69" s="19">
        <f t="shared" si="1"/>
        <v>-73.607000000000198</v>
      </c>
      <c r="G69" s="18">
        <v>1067.549</v>
      </c>
      <c r="H69" s="17">
        <v>1005.975</v>
      </c>
      <c r="I69" s="17">
        <f t="shared" si="2"/>
        <v>94.232208544994194</v>
      </c>
      <c r="J69" s="17">
        <v>1100.5999999999999</v>
      </c>
      <c r="K69" s="19">
        <f t="shared" si="3"/>
        <v>-94.624999999999886</v>
      </c>
    </row>
    <row r="70" spans="1:11" s="22" customFormat="1" x14ac:dyDescent="0.2">
      <c r="A70" s="66" t="s">
        <v>64</v>
      </c>
      <c r="B70" s="80">
        <v>528.327</v>
      </c>
      <c r="C70" s="17">
        <v>493.44600000000003</v>
      </c>
      <c r="D70" s="17">
        <f t="shared" ref="D70:D102" si="5">C70/B70*100</f>
        <v>93.397838838446646</v>
      </c>
      <c r="E70" s="17">
        <v>525</v>
      </c>
      <c r="F70" s="19">
        <f t="shared" ref="F70:F102" si="6">C70-E70</f>
        <v>-31.553999999999974</v>
      </c>
      <c r="G70" s="18">
        <v>361.40800000000002</v>
      </c>
      <c r="H70" s="17">
        <v>331.42500000000001</v>
      </c>
      <c r="I70" s="17">
        <f t="shared" ref="I70:I102" si="7">H70/G70*100</f>
        <v>91.703836107667797</v>
      </c>
      <c r="J70" s="17">
        <v>360</v>
      </c>
      <c r="K70" s="19">
        <f t="shared" ref="K70:K102" si="8">H70-J70</f>
        <v>-28.574999999999989</v>
      </c>
    </row>
    <row r="71" spans="1:11" s="22" customFormat="1" x14ac:dyDescent="0.2">
      <c r="A71" s="66" t="s">
        <v>65</v>
      </c>
      <c r="B71" s="80">
        <v>875.34199999999987</v>
      </c>
      <c r="C71" s="17">
        <v>852.4</v>
      </c>
      <c r="D71" s="17">
        <f t="shared" si="5"/>
        <v>97.379081547555131</v>
      </c>
      <c r="E71" s="17">
        <v>869.8</v>
      </c>
      <c r="F71" s="19">
        <f t="shared" si="6"/>
        <v>-17.399999999999977</v>
      </c>
      <c r="G71" s="18">
        <v>688.8</v>
      </c>
      <c r="H71" s="17">
        <v>653.20000000000005</v>
      </c>
      <c r="I71" s="17">
        <f t="shared" si="7"/>
        <v>94.831591173054591</v>
      </c>
      <c r="J71" s="17">
        <v>685.7</v>
      </c>
      <c r="K71" s="19">
        <f t="shared" si="8"/>
        <v>-32.5</v>
      </c>
    </row>
    <row r="72" spans="1:11" hidden="1" x14ac:dyDescent="0.2">
      <c r="A72" s="66" t="s">
        <v>66</v>
      </c>
      <c r="B72" s="80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1" hidden="1" x14ac:dyDescent="0.2">
      <c r="A73" s="66" t="s">
        <v>67</v>
      </c>
      <c r="B73" s="80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1" s="22" customFormat="1" x14ac:dyDescent="0.2">
      <c r="A74" s="66" t="s">
        <v>68</v>
      </c>
      <c r="B74" s="80">
        <v>1677.3000000000002</v>
      </c>
      <c r="C74" s="17">
        <v>1695.7</v>
      </c>
      <c r="D74" s="17">
        <f t="shared" si="5"/>
        <v>101.09700113277289</v>
      </c>
      <c r="E74" s="17">
        <v>1649.5</v>
      </c>
      <c r="F74" s="19">
        <f t="shared" si="6"/>
        <v>46.200000000000045</v>
      </c>
      <c r="G74" s="18">
        <v>1378.7</v>
      </c>
      <c r="H74" s="17">
        <v>1365.7</v>
      </c>
      <c r="I74" s="17">
        <f t="shared" si="7"/>
        <v>99.057082759120902</v>
      </c>
      <c r="J74" s="17">
        <v>1348.5</v>
      </c>
      <c r="K74" s="19">
        <f t="shared" si="8"/>
        <v>17.200000000000045</v>
      </c>
    </row>
    <row r="75" spans="1:11" s="23" customFormat="1" ht="15" x14ac:dyDescent="0.25">
      <c r="A75" s="65" t="s">
        <v>69</v>
      </c>
      <c r="B75" s="49">
        <v>12986.827000000001</v>
      </c>
      <c r="C75" s="13">
        <f>SUM(C76:C91)-C82-C83-C85-C91</f>
        <v>11721.734999999997</v>
      </c>
      <c r="D75" s="13">
        <f t="shared" si="5"/>
        <v>90.258652094156616</v>
      </c>
      <c r="E75" s="13">
        <v>12445.1</v>
      </c>
      <c r="F75" s="15">
        <f t="shared" si="6"/>
        <v>-723.36500000000342</v>
      </c>
      <c r="G75" s="14">
        <v>9450.235999999999</v>
      </c>
      <c r="H75" s="13">
        <f>SUM(H76:H91)-H82-H83-H85-H91</f>
        <v>8604.9110000000001</v>
      </c>
      <c r="I75" s="13">
        <f t="shared" si="7"/>
        <v>91.054985293488983</v>
      </c>
      <c r="J75" s="13">
        <v>9655.5</v>
      </c>
      <c r="K75" s="15">
        <f t="shared" si="8"/>
        <v>-1050.5889999999999</v>
      </c>
    </row>
    <row r="76" spans="1:11" s="22" customFormat="1" x14ac:dyDescent="0.2">
      <c r="A76" s="66" t="s">
        <v>70</v>
      </c>
      <c r="B76" s="80">
        <v>48.344999999999999</v>
      </c>
      <c r="C76" s="17">
        <v>36.963999999999999</v>
      </c>
      <c r="D76" s="17">
        <f t="shared" si="5"/>
        <v>76.458785810321643</v>
      </c>
      <c r="E76" s="17">
        <v>44</v>
      </c>
      <c r="F76" s="19">
        <f t="shared" si="6"/>
        <v>-7.0360000000000014</v>
      </c>
      <c r="G76" s="18">
        <v>6.5</v>
      </c>
      <c r="H76" s="17">
        <v>6.54</v>
      </c>
      <c r="I76" s="17">
        <f t="shared" si="7"/>
        <v>100.61538461538461</v>
      </c>
      <c r="J76" s="17">
        <v>7.5</v>
      </c>
      <c r="K76" s="19">
        <f t="shared" si="8"/>
        <v>-0.96</v>
      </c>
    </row>
    <row r="77" spans="1:11" s="22" customFormat="1" x14ac:dyDescent="0.2">
      <c r="A77" s="66" t="s">
        <v>71</v>
      </c>
      <c r="B77" s="80">
        <v>139.19999999999999</v>
      </c>
      <c r="C77" s="17">
        <f>65.2+32.8</f>
        <v>98</v>
      </c>
      <c r="D77" s="17">
        <f t="shared" si="5"/>
        <v>70.402298850574724</v>
      </c>
      <c r="E77" s="17">
        <v>82.7</v>
      </c>
      <c r="F77" s="19">
        <f t="shared" si="6"/>
        <v>15.299999999999997</v>
      </c>
      <c r="G77" s="18">
        <v>69.3</v>
      </c>
      <c r="H77" s="17">
        <v>65.2</v>
      </c>
      <c r="I77" s="17">
        <f t="shared" si="7"/>
        <v>94.083694083694098</v>
      </c>
      <c r="J77" s="17">
        <v>61.3</v>
      </c>
      <c r="K77" s="19">
        <f t="shared" si="8"/>
        <v>3.9000000000000057</v>
      </c>
    </row>
    <row r="78" spans="1:11" s="22" customFormat="1" x14ac:dyDescent="0.2">
      <c r="A78" s="66" t="s">
        <v>72</v>
      </c>
      <c r="B78" s="80">
        <v>28.28</v>
      </c>
      <c r="C78" s="17">
        <v>27.67</v>
      </c>
      <c r="D78" s="17">
        <f t="shared" si="5"/>
        <v>97.842998585572843</v>
      </c>
      <c r="E78" s="17">
        <v>29.5</v>
      </c>
      <c r="F78" s="19">
        <f t="shared" si="6"/>
        <v>-1.8299999999999983</v>
      </c>
      <c r="G78" s="18">
        <v>7.34</v>
      </c>
      <c r="H78" s="17">
        <v>9.6999999999999993</v>
      </c>
      <c r="I78" s="17">
        <f t="shared" si="7"/>
        <v>132.1525885558583</v>
      </c>
      <c r="J78" s="17">
        <v>6.4</v>
      </c>
      <c r="K78" s="19">
        <f t="shared" si="8"/>
        <v>3.2999999999999989</v>
      </c>
    </row>
    <row r="79" spans="1:11" s="22" customFormat="1" x14ac:dyDescent="0.2">
      <c r="A79" s="66" t="s">
        <v>73</v>
      </c>
      <c r="B79" s="80">
        <v>160.60000000000002</v>
      </c>
      <c r="C79" s="17">
        <v>110.869</v>
      </c>
      <c r="D79" s="17">
        <f t="shared" si="5"/>
        <v>69.034246575342451</v>
      </c>
      <c r="E79" s="17">
        <v>103.7</v>
      </c>
      <c r="F79" s="19">
        <f t="shared" si="6"/>
        <v>7.1689999999999969</v>
      </c>
      <c r="G79" s="18">
        <v>107.2</v>
      </c>
      <c r="H79" s="17">
        <v>85.424000000000007</v>
      </c>
      <c r="I79" s="17">
        <f t="shared" si="7"/>
        <v>79.68656716417911</v>
      </c>
      <c r="J79" s="17">
        <v>86.6</v>
      </c>
      <c r="K79" s="19">
        <f t="shared" si="8"/>
        <v>-1.1759999999999877</v>
      </c>
    </row>
    <row r="80" spans="1:11" s="22" customFormat="1" x14ac:dyDescent="0.2">
      <c r="A80" s="66" t="s">
        <v>74</v>
      </c>
      <c r="B80" s="80">
        <v>4780</v>
      </c>
      <c r="C80" s="17">
        <v>4293</v>
      </c>
      <c r="D80" s="17">
        <f t="shared" si="5"/>
        <v>89.811715481171547</v>
      </c>
      <c r="E80" s="17">
        <v>4640.1000000000004</v>
      </c>
      <c r="F80" s="19">
        <f t="shared" si="6"/>
        <v>-347.10000000000036</v>
      </c>
      <c r="G80" s="18">
        <v>3351</v>
      </c>
      <c r="H80" s="17">
        <v>3044.4</v>
      </c>
      <c r="I80" s="17">
        <f t="shared" si="7"/>
        <v>90.850492390331254</v>
      </c>
      <c r="J80" s="17">
        <v>3497</v>
      </c>
      <c r="K80" s="19">
        <f t="shared" si="8"/>
        <v>-452.59999999999991</v>
      </c>
    </row>
    <row r="81" spans="1:11" s="22" customFormat="1" x14ac:dyDescent="0.2">
      <c r="A81" s="66" t="s">
        <v>75</v>
      </c>
      <c r="B81" s="80">
        <v>1295.0999999999999</v>
      </c>
      <c r="C81" s="17">
        <v>1221.4749999999999</v>
      </c>
      <c r="D81" s="17">
        <f t="shared" si="5"/>
        <v>94.315110802254651</v>
      </c>
      <c r="E81" s="17">
        <v>1249.4000000000001</v>
      </c>
      <c r="F81" s="19">
        <f t="shared" si="6"/>
        <v>-27.925000000000182</v>
      </c>
      <c r="G81" s="18">
        <v>1002.1</v>
      </c>
      <c r="H81" s="17">
        <v>928.101</v>
      </c>
      <c r="I81" s="17">
        <f t="shared" si="7"/>
        <v>92.615607224827855</v>
      </c>
      <c r="J81" s="17">
        <v>1035</v>
      </c>
      <c r="K81" s="19">
        <f t="shared" si="8"/>
        <v>-106.899</v>
      </c>
    </row>
    <row r="82" spans="1:11" hidden="1" x14ac:dyDescent="0.2">
      <c r="A82" s="66" t="s">
        <v>76</v>
      </c>
      <c r="B82" s="80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1" hidden="1" x14ac:dyDescent="0.2">
      <c r="A83" s="66" t="s">
        <v>77</v>
      </c>
      <c r="B83" s="80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1" s="22" customFormat="1" x14ac:dyDescent="0.2">
      <c r="A84" s="66" t="s">
        <v>78</v>
      </c>
      <c r="B84" s="80">
        <v>580.1</v>
      </c>
      <c r="C84" s="17">
        <v>527.95699999999999</v>
      </c>
      <c r="D84" s="17">
        <f t="shared" si="5"/>
        <v>91.011377348732964</v>
      </c>
      <c r="E84" s="17">
        <v>494.7</v>
      </c>
      <c r="F84" s="19">
        <f t="shared" si="6"/>
        <v>33.257000000000005</v>
      </c>
      <c r="G84" s="18">
        <v>437</v>
      </c>
      <c r="H84" s="17">
        <v>440.54599999999999</v>
      </c>
      <c r="I84" s="17">
        <f t="shared" si="7"/>
        <v>100.81144164759725</v>
      </c>
      <c r="J84" s="17">
        <v>418.5</v>
      </c>
      <c r="K84" s="19">
        <f t="shared" si="8"/>
        <v>22.045999999999992</v>
      </c>
    </row>
    <row r="85" spans="1:11" hidden="1" x14ac:dyDescent="0.2">
      <c r="A85" s="66" t="s">
        <v>79</v>
      </c>
      <c r="B85" s="80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1" s="22" customFormat="1" x14ac:dyDescent="0.2">
      <c r="A86" s="66" t="s">
        <v>80</v>
      </c>
      <c r="B86" s="80">
        <v>759.04699999999991</v>
      </c>
      <c r="C86" s="17">
        <v>652.4</v>
      </c>
      <c r="D86" s="17">
        <f t="shared" si="5"/>
        <v>85.949881891371689</v>
      </c>
      <c r="E86" s="17">
        <v>743.4</v>
      </c>
      <c r="F86" s="19">
        <f t="shared" si="6"/>
        <v>-91</v>
      </c>
      <c r="G86" s="18">
        <v>550.14599999999996</v>
      </c>
      <c r="H86" s="17">
        <v>487.3</v>
      </c>
      <c r="I86" s="17">
        <f t="shared" si="7"/>
        <v>88.576486968913713</v>
      </c>
      <c r="J86" s="17">
        <v>545.20000000000005</v>
      </c>
      <c r="K86" s="19">
        <f t="shared" si="8"/>
        <v>-57.900000000000034</v>
      </c>
    </row>
    <row r="87" spans="1:11" s="22" customFormat="1" x14ac:dyDescent="0.2">
      <c r="A87" s="66" t="s">
        <v>81</v>
      </c>
      <c r="B87" s="80">
        <v>1995.0450000000001</v>
      </c>
      <c r="C87" s="17">
        <v>1739.3</v>
      </c>
      <c r="D87" s="17">
        <f t="shared" si="5"/>
        <v>87.180990904967047</v>
      </c>
      <c r="E87" s="17">
        <v>1926.5</v>
      </c>
      <c r="F87" s="19">
        <f t="shared" si="6"/>
        <v>-187.20000000000005</v>
      </c>
      <c r="G87" s="18">
        <v>1507.2</v>
      </c>
      <c r="H87" s="17">
        <v>1309.3</v>
      </c>
      <c r="I87" s="17">
        <f t="shared" si="7"/>
        <v>86.869692144373673</v>
      </c>
      <c r="J87" s="17">
        <v>1526.3</v>
      </c>
      <c r="K87" s="19">
        <f t="shared" si="8"/>
        <v>-217</v>
      </c>
    </row>
    <row r="88" spans="1:11" s="22" customFormat="1" x14ac:dyDescent="0.2">
      <c r="A88" s="66" t="s">
        <v>82</v>
      </c>
      <c r="B88" s="80">
        <v>2759.8</v>
      </c>
      <c r="C88" s="17">
        <v>2666.4</v>
      </c>
      <c r="D88" s="17">
        <f t="shared" si="5"/>
        <v>96.615696789622433</v>
      </c>
      <c r="E88" s="17">
        <v>2753.5</v>
      </c>
      <c r="F88" s="19">
        <f t="shared" si="6"/>
        <v>-87.099999999999909</v>
      </c>
      <c r="G88" s="18">
        <v>2113.4</v>
      </c>
      <c r="H88" s="17">
        <v>1952.6</v>
      </c>
      <c r="I88" s="17">
        <f t="shared" si="7"/>
        <v>92.391407211128978</v>
      </c>
      <c r="J88" s="17">
        <v>2162.8000000000002</v>
      </c>
      <c r="K88" s="19">
        <f t="shared" si="8"/>
        <v>-210.20000000000027</v>
      </c>
    </row>
    <row r="89" spans="1:11" s="22" customFormat="1" x14ac:dyDescent="0.2">
      <c r="A89" s="66" t="s">
        <v>83</v>
      </c>
      <c r="B89" s="80">
        <v>243.61</v>
      </c>
      <c r="C89" s="17">
        <v>205.8</v>
      </c>
      <c r="D89" s="17">
        <f t="shared" si="5"/>
        <v>84.479290669512736</v>
      </c>
      <c r="E89" s="17">
        <v>229.9</v>
      </c>
      <c r="F89" s="19">
        <f t="shared" si="6"/>
        <v>-24.099999999999994</v>
      </c>
      <c r="G89" s="18">
        <v>182.55</v>
      </c>
      <c r="H89" s="17">
        <v>160.80000000000001</v>
      </c>
      <c r="I89" s="17">
        <f t="shared" si="7"/>
        <v>88.08545603944124</v>
      </c>
      <c r="J89" s="17">
        <v>183.2</v>
      </c>
      <c r="K89" s="19">
        <f t="shared" si="8"/>
        <v>-22.399999999999977</v>
      </c>
    </row>
    <row r="90" spans="1:11" s="22" customFormat="1" x14ac:dyDescent="0.2">
      <c r="A90" s="66" t="s">
        <v>119</v>
      </c>
      <c r="B90" s="80">
        <v>197.7</v>
      </c>
      <c r="C90" s="17">
        <v>141.9</v>
      </c>
      <c r="D90" s="17">
        <f t="shared" si="5"/>
        <v>71.775417298937796</v>
      </c>
      <c r="E90" s="17">
        <v>147.69999999999999</v>
      </c>
      <c r="F90" s="19">
        <f t="shared" si="6"/>
        <v>-5.7999999999999829</v>
      </c>
      <c r="G90" s="18">
        <v>116.5</v>
      </c>
      <c r="H90" s="17">
        <v>115</v>
      </c>
      <c r="I90" s="17">
        <f t="shared" si="7"/>
        <v>98.712446351931334</v>
      </c>
      <c r="J90" s="17">
        <v>125.7</v>
      </c>
      <c r="K90" s="19">
        <f t="shared" si="8"/>
        <v>-10.700000000000003</v>
      </c>
    </row>
    <row r="91" spans="1:11" s="22" customFormat="1" hidden="1" x14ac:dyDescent="0.2">
      <c r="A91" s="66" t="s">
        <v>85</v>
      </c>
      <c r="B91" s="80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1" s="23" customFormat="1" ht="15" x14ac:dyDescent="0.25">
      <c r="A92" s="65" t="s">
        <v>86</v>
      </c>
      <c r="B92" s="49">
        <v>1923.5709999999997</v>
      </c>
      <c r="C92" s="13">
        <f>SUM(C93:C102)-C98</f>
        <v>1679.452</v>
      </c>
      <c r="D92" s="13">
        <f t="shared" si="5"/>
        <v>87.309072553079687</v>
      </c>
      <c r="E92" s="13">
        <v>1656.1</v>
      </c>
      <c r="F92" s="15">
        <f t="shared" si="6"/>
        <v>23.352000000000089</v>
      </c>
      <c r="G92" s="14">
        <v>347.71</v>
      </c>
      <c r="H92" s="13">
        <f>SUM(H93:H102)-H98</f>
        <v>309.798</v>
      </c>
      <c r="I92" s="13">
        <f t="shared" si="7"/>
        <v>89.096661010612294</v>
      </c>
      <c r="J92" s="13">
        <v>308.39999999999998</v>
      </c>
      <c r="K92" s="15">
        <f t="shared" si="8"/>
        <v>1.3980000000000246</v>
      </c>
    </row>
    <row r="93" spans="1:11" s="22" customFormat="1" x14ac:dyDescent="0.2">
      <c r="A93" s="66" t="s">
        <v>87</v>
      </c>
      <c r="B93" s="80">
        <v>39.700000000000003</v>
      </c>
      <c r="C93" s="17">
        <v>16</v>
      </c>
      <c r="D93" s="17">
        <f t="shared" si="5"/>
        <v>40.302267002518889</v>
      </c>
      <c r="E93" s="17">
        <v>20.8</v>
      </c>
      <c r="F93" s="19">
        <f t="shared" si="6"/>
        <v>-4.8000000000000007</v>
      </c>
      <c r="G93" s="18">
        <v>11.5</v>
      </c>
      <c r="H93" s="17">
        <v>9.5</v>
      </c>
      <c r="I93" s="17">
        <f t="shared" si="7"/>
        <v>82.608695652173907</v>
      </c>
      <c r="J93" s="17">
        <v>11.6</v>
      </c>
      <c r="K93" s="19">
        <f t="shared" si="8"/>
        <v>-2.0999999999999996</v>
      </c>
    </row>
    <row r="94" spans="1:11" s="22" customFormat="1" x14ac:dyDescent="0.2">
      <c r="A94" s="66" t="s">
        <v>88</v>
      </c>
      <c r="B94" s="80">
        <v>447.9</v>
      </c>
      <c r="C94" s="17">
        <v>360.697</v>
      </c>
      <c r="D94" s="17">
        <f t="shared" si="5"/>
        <v>80.530698816700166</v>
      </c>
      <c r="E94" s="17">
        <v>336</v>
      </c>
      <c r="F94" s="19">
        <f t="shared" si="6"/>
        <v>24.697000000000003</v>
      </c>
      <c r="G94" s="18">
        <v>104.2</v>
      </c>
      <c r="H94" s="17">
        <v>93.3</v>
      </c>
      <c r="I94" s="17">
        <f t="shared" si="7"/>
        <v>89.539347408829173</v>
      </c>
      <c r="J94" s="17">
        <v>96.1</v>
      </c>
      <c r="K94" s="19">
        <f t="shared" si="8"/>
        <v>-2.7999999999999972</v>
      </c>
    </row>
    <row r="95" spans="1:11" s="22" customFormat="1" x14ac:dyDescent="0.2">
      <c r="A95" s="66" t="s">
        <v>89</v>
      </c>
      <c r="B95" s="80">
        <v>65.7</v>
      </c>
      <c r="C95" s="17">
        <v>30.3</v>
      </c>
      <c r="D95" s="17">
        <f t="shared" si="5"/>
        <v>46.118721461187214</v>
      </c>
      <c r="E95" s="17">
        <v>43.7</v>
      </c>
      <c r="F95" s="19">
        <f t="shared" si="6"/>
        <v>-13.400000000000002</v>
      </c>
      <c r="G95" s="18">
        <v>9.1</v>
      </c>
      <c r="H95" s="17">
        <v>6.8</v>
      </c>
      <c r="I95" s="17">
        <f t="shared" si="7"/>
        <v>74.72527472527473</v>
      </c>
      <c r="J95" s="17">
        <v>7.4</v>
      </c>
      <c r="K95" s="19">
        <f t="shared" si="8"/>
        <v>-0.60000000000000053</v>
      </c>
    </row>
    <row r="96" spans="1:11" s="22" customFormat="1" x14ac:dyDescent="0.2">
      <c r="A96" s="66" t="s">
        <v>90</v>
      </c>
      <c r="B96" s="80">
        <v>1217.8499999999999</v>
      </c>
      <c r="C96" s="17">
        <v>1160.405</v>
      </c>
      <c r="D96" s="17">
        <f t="shared" si="5"/>
        <v>95.28308083918381</v>
      </c>
      <c r="E96" s="17">
        <v>1126.8</v>
      </c>
      <c r="F96" s="19">
        <f t="shared" si="6"/>
        <v>33.605000000000018</v>
      </c>
      <c r="G96" s="18">
        <v>212.1</v>
      </c>
      <c r="H96" s="17">
        <v>194.47800000000001</v>
      </c>
      <c r="I96" s="17">
        <f t="shared" si="7"/>
        <v>91.691654879773694</v>
      </c>
      <c r="J96" s="17">
        <v>187.4</v>
      </c>
      <c r="K96" s="19">
        <f t="shared" si="8"/>
        <v>7.078000000000003</v>
      </c>
    </row>
    <row r="97" spans="1:11" hidden="1" x14ac:dyDescent="0.2">
      <c r="A97" s="66" t="s">
        <v>139</v>
      </c>
      <c r="B97" s="80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1" hidden="1" x14ac:dyDescent="0.2">
      <c r="A98" s="66" t="s">
        <v>92</v>
      </c>
      <c r="B98" s="80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1" hidden="1" x14ac:dyDescent="0.2">
      <c r="A99" s="66" t="s">
        <v>93</v>
      </c>
      <c r="B99" s="80">
        <v>6.5309999999999997</v>
      </c>
      <c r="C99" s="17">
        <v>0</v>
      </c>
      <c r="D99" s="17">
        <f t="shared" si="5"/>
        <v>0</v>
      </c>
      <c r="E99" s="17">
        <v>7.2</v>
      </c>
      <c r="F99" s="19">
        <f t="shared" si="6"/>
        <v>-7.2</v>
      </c>
      <c r="G99" s="18"/>
      <c r="H99" s="17"/>
      <c r="I99" s="17" t="e">
        <f t="shared" si="7"/>
        <v>#DIV/0!</v>
      </c>
      <c r="J99" s="17"/>
      <c r="K99" s="19">
        <f t="shared" si="8"/>
        <v>0</v>
      </c>
    </row>
    <row r="100" spans="1:11" hidden="1" x14ac:dyDescent="0.2">
      <c r="A100" s="66" t="s">
        <v>94</v>
      </c>
      <c r="B100" s="80">
        <v>13.580000000000002</v>
      </c>
      <c r="C100" s="17">
        <v>0</v>
      </c>
      <c r="D100" s="17">
        <f t="shared" si="5"/>
        <v>0</v>
      </c>
      <c r="E100" s="17">
        <v>7.9</v>
      </c>
      <c r="F100" s="19">
        <f t="shared" si="6"/>
        <v>-7.9</v>
      </c>
      <c r="G100" s="18"/>
      <c r="H100" s="17">
        <v>0</v>
      </c>
      <c r="I100" s="17" t="e">
        <f t="shared" si="7"/>
        <v>#DIV/0!</v>
      </c>
      <c r="J100" s="17"/>
      <c r="K100" s="19">
        <f t="shared" si="8"/>
        <v>0</v>
      </c>
    </row>
    <row r="101" spans="1:11" s="22" customFormat="1" x14ac:dyDescent="0.2">
      <c r="A101" s="68" t="s">
        <v>95</v>
      </c>
      <c r="B101" s="81">
        <v>124.29999999999998</v>
      </c>
      <c r="C101" s="25">
        <v>112.05</v>
      </c>
      <c r="D101" s="25">
        <f t="shared" si="5"/>
        <v>90.144810941271132</v>
      </c>
      <c r="E101" s="25">
        <v>113.7</v>
      </c>
      <c r="F101" s="26">
        <f t="shared" si="6"/>
        <v>-1.6500000000000057</v>
      </c>
      <c r="G101" s="101">
        <v>10.6</v>
      </c>
      <c r="H101" s="25">
        <v>5.72</v>
      </c>
      <c r="I101" s="25">
        <f t="shared" si="7"/>
        <v>53.962264150943398</v>
      </c>
      <c r="J101" s="25">
        <v>5.9</v>
      </c>
      <c r="K101" s="26">
        <f t="shared" si="8"/>
        <v>-0.1800000000000006</v>
      </c>
    </row>
    <row r="102" spans="1:11" hidden="1" x14ac:dyDescent="0.2">
      <c r="A102" s="94" t="s">
        <v>96</v>
      </c>
      <c r="B102" s="95">
        <v>0</v>
      </c>
      <c r="C102" s="96">
        <v>0</v>
      </c>
      <c r="D102" s="97" t="e">
        <f t="shared" si="5"/>
        <v>#DIV/0!</v>
      </c>
      <c r="E102" s="97">
        <v>0</v>
      </c>
      <c r="F102" s="98">
        <f t="shared" si="6"/>
        <v>0</v>
      </c>
      <c r="G102" s="99"/>
      <c r="H102" s="96">
        <v>0</v>
      </c>
      <c r="I102" s="97" t="e">
        <f t="shared" si="7"/>
        <v>#DIV/0!</v>
      </c>
      <c r="J102" s="97"/>
      <c r="K102" s="98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7" orientation="landscape" r:id="rId1"/>
  <rowBreaks count="1" manualBreakCount="1">
    <brk id="4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H71" sqref="H71"/>
    </sheetView>
  </sheetViews>
  <sheetFormatPr defaultRowHeight="14.25" x14ac:dyDescent="0.2"/>
  <cols>
    <col min="1" max="1" width="27.85546875" style="22" customWidth="1"/>
    <col min="2" max="2" width="18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42578125" style="22" customWidth="1"/>
    <col min="7" max="7" width="15.7109375" style="22" customWidth="1"/>
    <col min="8" max="8" width="10.5703125" style="22" customWidth="1"/>
    <col min="9" max="9" width="10" style="22" customWidth="1"/>
    <col min="10" max="10" width="9.42578125" style="22" customWidth="1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2" s="23" customFormat="1" ht="31.5" customHeight="1" x14ac:dyDescent="0.25">
      <c r="A1" s="189" t="s">
        <v>135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23" customFormat="1" ht="15.75" x14ac:dyDescent="0.25">
      <c r="A2" s="184" t="str">
        <f>'яров.сев и зерновые'!A2:K2</f>
        <v>по состоянию на 15 июня 2018 г.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2" ht="16.5" customHeight="1" x14ac:dyDescent="0.2">
      <c r="A3" s="185" t="s">
        <v>97</v>
      </c>
      <c r="B3" s="190" t="s">
        <v>149</v>
      </c>
      <c r="C3" s="180" t="s">
        <v>105</v>
      </c>
      <c r="D3" s="181"/>
      <c r="E3" s="181"/>
      <c r="F3" s="182"/>
      <c r="G3" s="190" t="s">
        <v>150</v>
      </c>
      <c r="H3" s="180" t="s">
        <v>106</v>
      </c>
      <c r="I3" s="181"/>
      <c r="J3" s="181"/>
      <c r="K3" s="182"/>
    </row>
    <row r="4" spans="1:12" ht="37.5" customHeight="1" x14ac:dyDescent="0.2">
      <c r="A4" s="185"/>
      <c r="B4" s="190"/>
      <c r="C4" s="159" t="s">
        <v>98</v>
      </c>
      <c r="D4" s="159" t="s">
        <v>107</v>
      </c>
      <c r="E4" s="159" t="s">
        <v>100</v>
      </c>
      <c r="F4" s="159" t="s">
        <v>101</v>
      </c>
      <c r="G4" s="190"/>
      <c r="H4" s="159" t="s">
        <v>98</v>
      </c>
      <c r="I4" s="159" t="s">
        <v>107</v>
      </c>
      <c r="J4" s="159" t="s">
        <v>100</v>
      </c>
      <c r="K4" s="159" t="s">
        <v>101</v>
      </c>
    </row>
    <row r="5" spans="1:12" s="23" customFormat="1" ht="15" x14ac:dyDescent="0.25">
      <c r="A5" s="8" t="s">
        <v>0</v>
      </c>
      <c r="B5" s="100">
        <v>305.8</v>
      </c>
      <c r="C5" s="28">
        <f>C6+C25+C36+C45+C53+C68+C75+C92</f>
        <v>290.23599999999999</v>
      </c>
      <c r="D5" s="28">
        <f>IF(C5&gt;0,C5/B5*100,"")</f>
        <v>94.91039895356441</v>
      </c>
      <c r="E5" s="28">
        <v>279.5</v>
      </c>
      <c r="F5" s="29">
        <f>IF(C5&gt;0,C5-E5,"")</f>
        <v>10.73599999999999</v>
      </c>
      <c r="G5" s="102">
        <v>175.9</v>
      </c>
      <c r="H5" s="28">
        <f>H6+H25+H36+H45+H53+H68+H75+H92</f>
        <v>155.81075000000004</v>
      </c>
      <c r="I5" s="28">
        <f>IF(H5&gt;0,H5/G5*100,"")</f>
        <v>88.579164297896554</v>
      </c>
      <c r="J5" s="28">
        <v>162.9</v>
      </c>
      <c r="K5" s="29">
        <f>IF(H5&gt;0,H5-J5,"")</f>
        <v>-7.0892499999999643</v>
      </c>
      <c r="L5" s="46"/>
    </row>
    <row r="6" spans="1:12" s="23" customFormat="1" ht="15" x14ac:dyDescent="0.25">
      <c r="A6" s="12" t="s">
        <v>1</v>
      </c>
      <c r="B6" s="14">
        <v>101</v>
      </c>
      <c r="C6" s="30">
        <f>SUM(C7:C23)</f>
        <v>99.257999999999996</v>
      </c>
      <c r="D6" s="30">
        <f t="shared" ref="D6:D69" si="0">IF(C6&gt;0,C6/B6*100,"")</f>
        <v>98.275247524752473</v>
      </c>
      <c r="E6" s="30">
        <v>94.3</v>
      </c>
      <c r="F6" s="31">
        <f t="shared" ref="F6:F69" si="1">IF(C6&gt;0,C6-E6,"")</f>
        <v>4.9579999999999984</v>
      </c>
      <c r="G6" s="14">
        <v>26.4</v>
      </c>
      <c r="H6" s="30">
        <f>SUM(H7:H23)</f>
        <v>18.534000000000002</v>
      </c>
      <c r="I6" s="30">
        <f t="shared" ref="I6:I69" si="2">IF(H6&gt;0,H6/G6*100,"")</f>
        <v>70.204545454545467</v>
      </c>
      <c r="J6" s="30">
        <v>22.4</v>
      </c>
      <c r="K6" s="31">
        <f t="shared" ref="K6:K69" si="3">IF(H6&gt;0,H6-J6,"")</f>
        <v>-3.8659999999999961</v>
      </c>
    </row>
    <row r="7" spans="1:12" x14ac:dyDescent="0.2">
      <c r="A7" s="16" t="s">
        <v>2</v>
      </c>
      <c r="B7" s="107">
        <v>1.2</v>
      </c>
      <c r="C7" s="32">
        <v>2</v>
      </c>
      <c r="D7" s="32">
        <f t="shared" si="0"/>
        <v>166.66666666666669</v>
      </c>
      <c r="E7" s="32">
        <v>2.2000000000000002</v>
      </c>
      <c r="F7" s="34">
        <f t="shared" si="1"/>
        <v>-0.20000000000000018</v>
      </c>
      <c r="G7" s="103">
        <v>3.4</v>
      </c>
      <c r="H7" s="32">
        <v>1.8</v>
      </c>
      <c r="I7" s="33">
        <f t="shared" si="2"/>
        <v>52.941176470588239</v>
      </c>
      <c r="J7" s="33">
        <v>3.6</v>
      </c>
      <c r="K7" s="34">
        <f t="shared" si="3"/>
        <v>-1.8</v>
      </c>
    </row>
    <row r="8" spans="1:12" x14ac:dyDescent="0.2">
      <c r="A8" s="16" t="s">
        <v>3</v>
      </c>
      <c r="B8" s="107">
        <v>24.7</v>
      </c>
      <c r="C8" s="32">
        <v>26.9</v>
      </c>
      <c r="D8" s="33">
        <f t="shared" si="0"/>
        <v>108.90688259109311</v>
      </c>
      <c r="E8" s="32">
        <v>24.8</v>
      </c>
      <c r="F8" s="34">
        <f t="shared" si="1"/>
        <v>2.0999999999999979</v>
      </c>
      <c r="G8" s="103">
        <v>1.2</v>
      </c>
      <c r="H8" s="32">
        <v>1.01</v>
      </c>
      <c r="I8" s="33">
        <f t="shared" si="2"/>
        <v>84.166666666666671</v>
      </c>
      <c r="J8" s="33">
        <v>1.2</v>
      </c>
      <c r="K8" s="34">
        <f t="shared" si="3"/>
        <v>-0.18999999999999995</v>
      </c>
    </row>
    <row r="9" spans="1:12" x14ac:dyDescent="0.2">
      <c r="A9" s="16" t="s">
        <v>4</v>
      </c>
      <c r="B9" s="107">
        <v>3.6</v>
      </c>
      <c r="C9" s="32">
        <v>3.5</v>
      </c>
      <c r="D9" s="33">
        <f t="shared" si="0"/>
        <v>97.222222222222214</v>
      </c>
      <c r="E9" s="32">
        <v>3.4</v>
      </c>
      <c r="F9" s="34">
        <f t="shared" si="1"/>
        <v>0.10000000000000009</v>
      </c>
      <c r="G9" s="103">
        <v>1</v>
      </c>
      <c r="H9" s="32">
        <v>0.78</v>
      </c>
      <c r="I9" s="33">
        <f t="shared" si="2"/>
        <v>78</v>
      </c>
      <c r="J9" s="33">
        <v>0.9</v>
      </c>
      <c r="K9" s="34">
        <f t="shared" si="3"/>
        <v>-0.12</v>
      </c>
    </row>
    <row r="10" spans="1:12" x14ac:dyDescent="0.2">
      <c r="A10" s="16" t="s">
        <v>5</v>
      </c>
      <c r="B10" s="107">
        <v>3.1</v>
      </c>
      <c r="C10" s="32">
        <v>3.1</v>
      </c>
      <c r="D10" s="33">
        <f t="shared" si="0"/>
        <v>100</v>
      </c>
      <c r="E10" s="32">
        <v>2.5</v>
      </c>
      <c r="F10" s="34">
        <f t="shared" si="1"/>
        <v>0.60000000000000009</v>
      </c>
      <c r="G10" s="103">
        <v>2.8</v>
      </c>
      <c r="H10" s="32">
        <v>1.7</v>
      </c>
      <c r="I10" s="33">
        <f t="shared" si="2"/>
        <v>60.714285714285722</v>
      </c>
      <c r="J10" s="33">
        <v>2.4</v>
      </c>
      <c r="K10" s="34">
        <f t="shared" si="3"/>
        <v>-0.7</v>
      </c>
    </row>
    <row r="11" spans="1:12" x14ac:dyDescent="0.2">
      <c r="A11" s="16" t="s">
        <v>6</v>
      </c>
      <c r="B11" s="107">
        <v>1.2</v>
      </c>
      <c r="C11" s="32">
        <v>1.19</v>
      </c>
      <c r="D11" s="33">
        <f t="shared" si="0"/>
        <v>99.166666666666671</v>
      </c>
      <c r="E11" s="32">
        <v>1.1000000000000001</v>
      </c>
      <c r="F11" s="34">
        <f t="shared" si="1"/>
        <v>8.9999999999999858E-2</v>
      </c>
      <c r="G11" s="103">
        <v>0.4</v>
      </c>
      <c r="H11" s="32">
        <v>0.36</v>
      </c>
      <c r="I11" s="33">
        <f t="shared" si="2"/>
        <v>89.999999999999986</v>
      </c>
      <c r="J11" s="33">
        <v>0.3</v>
      </c>
      <c r="K11" s="34">
        <f t="shared" si="3"/>
        <v>0.06</v>
      </c>
    </row>
    <row r="12" spans="1:12" x14ac:dyDescent="0.2">
      <c r="A12" s="16" t="s">
        <v>7</v>
      </c>
      <c r="B12" s="107">
        <v>3.2</v>
      </c>
      <c r="C12" s="32">
        <v>2.2999999999999998</v>
      </c>
      <c r="D12" s="33">
        <f t="shared" si="0"/>
        <v>71.874999999999986</v>
      </c>
      <c r="E12" s="32">
        <v>2.8</v>
      </c>
      <c r="F12" s="34">
        <f t="shared" si="1"/>
        <v>-0.5</v>
      </c>
      <c r="G12" s="103">
        <v>0.7</v>
      </c>
      <c r="H12" s="32">
        <v>0.42</v>
      </c>
      <c r="I12" s="33">
        <f t="shared" si="2"/>
        <v>60</v>
      </c>
      <c r="J12" s="33">
        <v>0.6</v>
      </c>
      <c r="K12" s="34">
        <f t="shared" si="3"/>
        <v>-0.18</v>
      </c>
    </row>
    <row r="13" spans="1:12" x14ac:dyDescent="0.2">
      <c r="A13" s="16" t="s">
        <v>8</v>
      </c>
      <c r="B13" s="107">
        <v>1.6</v>
      </c>
      <c r="C13" s="32">
        <v>1.496</v>
      </c>
      <c r="D13" s="33">
        <f t="shared" si="0"/>
        <v>93.5</v>
      </c>
      <c r="E13" s="32">
        <v>1</v>
      </c>
      <c r="F13" s="34">
        <f t="shared" si="1"/>
        <v>0.496</v>
      </c>
      <c r="G13" s="103">
        <v>0.4</v>
      </c>
      <c r="H13" s="32">
        <v>0.35599999999999998</v>
      </c>
      <c r="I13" s="33">
        <f t="shared" si="2"/>
        <v>88.999999999999986</v>
      </c>
      <c r="J13" s="33">
        <v>0.2</v>
      </c>
      <c r="K13" s="34">
        <f t="shared" si="3"/>
        <v>0.15599999999999997</v>
      </c>
      <c r="L13" s="22" t="s">
        <v>108</v>
      </c>
    </row>
    <row r="14" spans="1:12" x14ac:dyDescent="0.2">
      <c r="A14" s="16" t="s">
        <v>9</v>
      </c>
      <c r="B14" s="107">
        <v>1.5</v>
      </c>
      <c r="C14" s="32">
        <v>1.7</v>
      </c>
      <c r="D14" s="33">
        <f t="shared" si="0"/>
        <v>113.33333333333333</v>
      </c>
      <c r="E14" s="32">
        <v>1.5</v>
      </c>
      <c r="F14" s="34">
        <f t="shared" si="1"/>
        <v>0.19999999999999996</v>
      </c>
      <c r="G14" s="103">
        <v>0.4</v>
      </c>
      <c r="H14" s="32">
        <v>0.4</v>
      </c>
      <c r="I14" s="33">
        <f t="shared" si="2"/>
        <v>100</v>
      </c>
      <c r="J14" s="33">
        <v>0.4</v>
      </c>
      <c r="K14" s="34">
        <f t="shared" si="3"/>
        <v>0</v>
      </c>
    </row>
    <row r="15" spans="1:12" x14ac:dyDescent="0.2">
      <c r="A15" s="16" t="s">
        <v>10</v>
      </c>
      <c r="B15" s="107">
        <v>5.0999999999999996</v>
      </c>
      <c r="C15" s="32">
        <v>5.4</v>
      </c>
      <c r="D15" s="33">
        <f t="shared" si="0"/>
        <v>105.88235294117649</v>
      </c>
      <c r="E15" s="32">
        <v>5.3</v>
      </c>
      <c r="F15" s="34">
        <f t="shared" si="1"/>
        <v>0.10000000000000053</v>
      </c>
      <c r="G15" s="103">
        <v>0.7</v>
      </c>
      <c r="H15" s="32">
        <v>0.4</v>
      </c>
      <c r="I15" s="33">
        <f t="shared" si="2"/>
        <v>57.142857142857153</v>
      </c>
      <c r="J15" s="33">
        <v>0.5</v>
      </c>
      <c r="K15" s="34">
        <f t="shared" si="3"/>
        <v>-9.9999999999999978E-2</v>
      </c>
    </row>
    <row r="16" spans="1:12" x14ac:dyDescent="0.2">
      <c r="A16" s="16" t="s">
        <v>11</v>
      </c>
      <c r="B16" s="107">
        <v>12.5</v>
      </c>
      <c r="C16" s="32">
        <v>12.3</v>
      </c>
      <c r="D16" s="33">
        <f t="shared" si="0"/>
        <v>98.4</v>
      </c>
      <c r="E16" s="32">
        <v>11.3</v>
      </c>
      <c r="F16" s="34">
        <f t="shared" si="1"/>
        <v>1</v>
      </c>
      <c r="G16" s="103">
        <v>8.6999999999999993</v>
      </c>
      <c r="H16" s="32">
        <v>6.93</v>
      </c>
      <c r="I16" s="33">
        <f t="shared" si="2"/>
        <v>79.65517241379311</v>
      </c>
      <c r="J16" s="33">
        <v>6.9</v>
      </c>
      <c r="K16" s="34">
        <f t="shared" si="3"/>
        <v>2.9999999999999361E-2</v>
      </c>
    </row>
    <row r="17" spans="1:11" x14ac:dyDescent="0.2">
      <c r="A17" s="16" t="s">
        <v>12</v>
      </c>
      <c r="B17" s="107">
        <v>3.3</v>
      </c>
      <c r="C17" s="32">
        <v>1.96</v>
      </c>
      <c r="D17" s="33">
        <f t="shared" si="0"/>
        <v>59.393939393939398</v>
      </c>
      <c r="E17" s="32">
        <v>2.7</v>
      </c>
      <c r="F17" s="34">
        <f t="shared" si="1"/>
        <v>-0.74000000000000021</v>
      </c>
      <c r="G17" s="103">
        <v>1.4</v>
      </c>
      <c r="H17" s="108">
        <v>2.5000000000000001E-2</v>
      </c>
      <c r="I17" s="33">
        <f t="shared" si="2"/>
        <v>1.785714285714286</v>
      </c>
      <c r="J17" s="33">
        <v>1.1000000000000001</v>
      </c>
      <c r="K17" s="34">
        <f t="shared" si="3"/>
        <v>-1.0750000000000002</v>
      </c>
    </row>
    <row r="18" spans="1:11" x14ac:dyDescent="0.2">
      <c r="A18" s="16" t="s">
        <v>13</v>
      </c>
      <c r="B18" s="107">
        <v>4.8</v>
      </c>
      <c r="C18" s="32">
        <v>5.35</v>
      </c>
      <c r="D18" s="33">
        <f t="shared" si="0"/>
        <v>111.45833333333333</v>
      </c>
      <c r="E18" s="32">
        <v>4.7</v>
      </c>
      <c r="F18" s="34">
        <f t="shared" si="1"/>
        <v>0.64999999999999947</v>
      </c>
      <c r="G18" s="103">
        <v>0.8</v>
      </c>
      <c r="H18" s="32">
        <v>0.88700000000000001</v>
      </c>
      <c r="I18" s="33">
        <f t="shared" si="2"/>
        <v>110.87499999999999</v>
      </c>
      <c r="J18" s="33">
        <v>0.9</v>
      </c>
      <c r="K18" s="34">
        <f t="shared" si="3"/>
        <v>-1.3000000000000012E-2</v>
      </c>
    </row>
    <row r="19" spans="1:11" x14ac:dyDescent="0.2">
      <c r="A19" s="16" t="s">
        <v>14</v>
      </c>
      <c r="B19" s="107">
        <v>2.8</v>
      </c>
      <c r="C19" s="32">
        <v>1.8</v>
      </c>
      <c r="D19" s="33">
        <f t="shared" si="0"/>
        <v>64.285714285714292</v>
      </c>
      <c r="E19" s="32">
        <v>1.9</v>
      </c>
      <c r="F19" s="34">
        <f t="shared" si="1"/>
        <v>-9.9999999999999867E-2</v>
      </c>
      <c r="G19" s="103">
        <v>0.5</v>
      </c>
      <c r="H19" s="32">
        <v>0.4</v>
      </c>
      <c r="I19" s="33">
        <f t="shared" si="2"/>
        <v>80</v>
      </c>
      <c r="J19" s="33">
        <v>0.4</v>
      </c>
      <c r="K19" s="34">
        <f t="shared" si="3"/>
        <v>0</v>
      </c>
    </row>
    <row r="20" spans="1:11" x14ac:dyDescent="0.2">
      <c r="A20" s="16" t="s">
        <v>15</v>
      </c>
      <c r="B20" s="107">
        <v>5</v>
      </c>
      <c r="C20" s="32">
        <v>4.0620000000000003</v>
      </c>
      <c r="D20" s="33">
        <f t="shared" si="0"/>
        <v>81.239999999999995</v>
      </c>
      <c r="E20" s="32">
        <v>3.8</v>
      </c>
      <c r="F20" s="34">
        <f t="shared" si="1"/>
        <v>0.26200000000000045</v>
      </c>
      <c r="G20" s="103">
        <v>0.5</v>
      </c>
      <c r="H20" s="32">
        <v>0.13400000000000001</v>
      </c>
      <c r="I20" s="33">
        <f t="shared" si="2"/>
        <v>26.8</v>
      </c>
      <c r="J20" s="33">
        <v>0.2</v>
      </c>
      <c r="K20" s="34">
        <f t="shared" si="3"/>
        <v>-6.6000000000000003E-2</v>
      </c>
    </row>
    <row r="21" spans="1:11" x14ac:dyDescent="0.2">
      <c r="A21" s="16" t="s">
        <v>16</v>
      </c>
      <c r="B21" s="107">
        <v>6.8</v>
      </c>
      <c r="C21" s="32">
        <v>6.5</v>
      </c>
      <c r="D21" s="33">
        <f t="shared" si="0"/>
        <v>95.588235294117652</v>
      </c>
      <c r="E21" s="32">
        <v>6.5</v>
      </c>
      <c r="F21" s="34">
        <f t="shared" si="1"/>
        <v>0</v>
      </c>
      <c r="G21" s="103">
        <v>0.5</v>
      </c>
      <c r="H21" s="32">
        <v>0.432</v>
      </c>
      <c r="I21" s="33">
        <f t="shared" si="2"/>
        <v>86.4</v>
      </c>
      <c r="J21" s="33">
        <v>0.4</v>
      </c>
      <c r="K21" s="34">
        <f t="shared" si="3"/>
        <v>3.1999999999999973E-2</v>
      </c>
    </row>
    <row r="22" spans="1:11" x14ac:dyDescent="0.2">
      <c r="A22" s="16" t="s">
        <v>17</v>
      </c>
      <c r="B22" s="107">
        <v>17</v>
      </c>
      <c r="C22" s="32">
        <v>16.2</v>
      </c>
      <c r="D22" s="33">
        <f t="shared" si="0"/>
        <v>95.294117647058812</v>
      </c>
      <c r="E22" s="32">
        <v>15.5</v>
      </c>
      <c r="F22" s="34">
        <f t="shared" si="1"/>
        <v>0.69999999999999929</v>
      </c>
      <c r="G22" s="103">
        <v>1.8</v>
      </c>
      <c r="H22" s="32">
        <v>1.4</v>
      </c>
      <c r="I22" s="33">
        <f t="shared" si="2"/>
        <v>77.777777777777771</v>
      </c>
      <c r="J22" s="33">
        <v>1.4</v>
      </c>
      <c r="K22" s="34">
        <f t="shared" si="3"/>
        <v>0</v>
      </c>
    </row>
    <row r="23" spans="1:11" x14ac:dyDescent="0.2">
      <c r="A23" s="16" t="s">
        <v>18</v>
      </c>
      <c r="B23" s="107">
        <v>3.7</v>
      </c>
      <c r="C23" s="32">
        <v>3.5</v>
      </c>
      <c r="D23" s="33">
        <f t="shared" si="0"/>
        <v>94.594594594594597</v>
      </c>
      <c r="E23" s="32">
        <v>3.3</v>
      </c>
      <c r="F23" s="34">
        <f t="shared" si="1"/>
        <v>0.20000000000000018</v>
      </c>
      <c r="G23" s="103">
        <v>1.2</v>
      </c>
      <c r="H23" s="32">
        <v>1.1000000000000001</v>
      </c>
      <c r="I23" s="33">
        <f t="shared" si="2"/>
        <v>91.666666666666671</v>
      </c>
      <c r="J23" s="33">
        <v>1</v>
      </c>
      <c r="K23" s="34">
        <f t="shared" si="3"/>
        <v>0.10000000000000009</v>
      </c>
    </row>
    <row r="24" spans="1:11" s="23" customFormat="1" ht="15" hidden="1" x14ac:dyDescent="0.25">
      <c r="A24" s="16" t="s">
        <v>109</v>
      </c>
      <c r="B24" s="107">
        <v>0</v>
      </c>
      <c r="C24" s="32"/>
      <c r="D24" s="33" t="str">
        <f t="shared" si="0"/>
        <v/>
      </c>
      <c r="E24" s="32"/>
      <c r="F24" s="34" t="str">
        <f t="shared" si="1"/>
        <v/>
      </c>
      <c r="G24" s="14">
        <v>0</v>
      </c>
      <c r="H24" s="32"/>
      <c r="I24" s="33" t="str">
        <f t="shared" si="2"/>
        <v/>
      </c>
      <c r="J24" s="30"/>
      <c r="K24" s="34" t="str">
        <f t="shared" si="3"/>
        <v/>
      </c>
    </row>
    <row r="25" spans="1:11" s="23" customFormat="1" ht="15" x14ac:dyDescent="0.25">
      <c r="A25" s="12" t="s">
        <v>19</v>
      </c>
      <c r="B25" s="14">
        <v>16.3</v>
      </c>
      <c r="C25" s="30">
        <f>SUM(C26:C35)-C29</f>
        <v>14.215999999999999</v>
      </c>
      <c r="D25" s="30">
        <f t="shared" si="0"/>
        <v>87.214723926380358</v>
      </c>
      <c r="E25" s="30">
        <v>14.6</v>
      </c>
      <c r="F25" s="31">
        <f t="shared" si="1"/>
        <v>-0.38400000000000034</v>
      </c>
      <c r="G25" s="104">
        <v>4.8</v>
      </c>
      <c r="H25" s="30">
        <f>SUM(H26:H35)-H29</f>
        <v>4.55375</v>
      </c>
      <c r="I25" s="30">
        <f t="shared" si="2"/>
        <v>94.869791666666671</v>
      </c>
      <c r="J25" s="30">
        <v>4.9000000000000004</v>
      </c>
      <c r="K25" s="31">
        <f t="shared" si="3"/>
        <v>-0.34625000000000039</v>
      </c>
    </row>
    <row r="26" spans="1:11" hidden="1" x14ac:dyDescent="0.2">
      <c r="A26" s="16" t="s">
        <v>20</v>
      </c>
      <c r="B26" s="107">
        <v>0.3</v>
      </c>
      <c r="C26" s="32"/>
      <c r="D26" s="33" t="str">
        <f t="shared" si="0"/>
        <v/>
      </c>
      <c r="E26" s="32"/>
      <c r="F26" s="34" t="str">
        <f t="shared" si="1"/>
        <v/>
      </c>
      <c r="G26" s="103">
        <v>0.1</v>
      </c>
      <c r="H26" s="32"/>
      <c r="I26" s="33" t="str">
        <f t="shared" si="2"/>
        <v/>
      </c>
      <c r="J26" s="33"/>
      <c r="K26" s="34" t="str">
        <f t="shared" si="3"/>
        <v/>
      </c>
    </row>
    <row r="27" spans="1:11" x14ac:dyDescent="0.2">
      <c r="A27" s="16" t="s">
        <v>21</v>
      </c>
      <c r="B27" s="107">
        <v>0.5</v>
      </c>
      <c r="C27" s="32">
        <v>0.27</v>
      </c>
      <c r="D27" s="33">
        <f t="shared" si="0"/>
        <v>54</v>
      </c>
      <c r="E27" s="32">
        <v>0.3</v>
      </c>
      <c r="F27" s="34">
        <f t="shared" si="1"/>
        <v>-2.9999999999999971E-2</v>
      </c>
      <c r="G27" s="103">
        <v>0.1</v>
      </c>
      <c r="H27" s="108">
        <v>0.03</v>
      </c>
      <c r="I27" s="33">
        <f t="shared" si="2"/>
        <v>30</v>
      </c>
      <c r="J27" s="33">
        <v>0.02</v>
      </c>
      <c r="K27" s="34">
        <f t="shared" si="3"/>
        <v>9.9999999999999985E-3</v>
      </c>
    </row>
    <row r="28" spans="1:11" x14ac:dyDescent="0.2">
      <c r="A28" s="16" t="s">
        <v>22</v>
      </c>
      <c r="B28" s="107">
        <v>1.6</v>
      </c>
      <c r="C28" s="32">
        <v>1.105</v>
      </c>
      <c r="D28" s="33">
        <f t="shared" si="0"/>
        <v>69.0625</v>
      </c>
      <c r="E28" s="32">
        <v>0.5</v>
      </c>
      <c r="F28" s="34">
        <f t="shared" si="1"/>
        <v>0.60499999999999998</v>
      </c>
      <c r="G28" s="103">
        <v>0.1</v>
      </c>
      <c r="H28" s="32">
        <v>6.8750000000000006E-2</v>
      </c>
      <c r="I28" s="33">
        <f t="shared" si="2"/>
        <v>68.75</v>
      </c>
      <c r="J28" s="33">
        <v>0.04</v>
      </c>
      <c r="K28" s="34">
        <f t="shared" si="3"/>
        <v>2.8750000000000005E-2</v>
      </c>
    </row>
    <row r="29" spans="1:11" hidden="1" x14ac:dyDescent="0.2">
      <c r="A29" s="16" t="s">
        <v>110</v>
      </c>
      <c r="B29" s="107">
        <v>0</v>
      </c>
      <c r="C29" s="32"/>
      <c r="D29" s="33" t="str">
        <f t="shared" si="0"/>
        <v/>
      </c>
      <c r="E29" s="32"/>
      <c r="F29" s="34" t="str">
        <f t="shared" si="1"/>
        <v/>
      </c>
      <c r="G29" s="103">
        <v>0</v>
      </c>
      <c r="H29" s="32"/>
      <c r="I29" s="33" t="str">
        <f t="shared" si="2"/>
        <v/>
      </c>
      <c r="J29" s="33"/>
      <c r="K29" s="34" t="str">
        <f t="shared" si="3"/>
        <v/>
      </c>
    </row>
    <row r="30" spans="1:11" x14ac:dyDescent="0.2">
      <c r="A30" s="16" t="s">
        <v>24</v>
      </c>
      <c r="B30" s="107">
        <v>2.9</v>
      </c>
      <c r="C30" s="32">
        <v>2.8239999999999998</v>
      </c>
      <c r="D30" s="33">
        <f t="shared" si="0"/>
        <v>97.379310344827587</v>
      </c>
      <c r="E30" s="32">
        <v>3</v>
      </c>
      <c r="F30" s="34">
        <f t="shared" si="1"/>
        <v>-0.17600000000000016</v>
      </c>
      <c r="G30" s="103">
        <v>0.2</v>
      </c>
      <c r="H30" s="32">
        <v>0.21</v>
      </c>
      <c r="I30" s="33">
        <f t="shared" si="2"/>
        <v>104.99999999999999</v>
      </c>
      <c r="J30" s="33">
        <v>0.2</v>
      </c>
      <c r="K30" s="34">
        <f t="shared" si="3"/>
        <v>9.9999999999999811E-3</v>
      </c>
    </row>
    <row r="31" spans="1:11" x14ac:dyDescent="0.2">
      <c r="A31" s="16" t="s">
        <v>25</v>
      </c>
      <c r="B31" s="107">
        <v>2.2999999999999998</v>
      </c>
      <c r="C31" s="32">
        <v>2.27</v>
      </c>
      <c r="D31" s="33">
        <f t="shared" si="0"/>
        <v>98.695652173913047</v>
      </c>
      <c r="E31" s="32">
        <v>2.2000000000000002</v>
      </c>
      <c r="F31" s="34">
        <f t="shared" si="1"/>
        <v>6.999999999999984E-2</v>
      </c>
      <c r="G31" s="103">
        <v>1</v>
      </c>
      <c r="H31" s="32">
        <v>1.01</v>
      </c>
      <c r="I31" s="33">
        <f t="shared" si="2"/>
        <v>101</v>
      </c>
      <c r="J31" s="33">
        <v>0.8</v>
      </c>
      <c r="K31" s="34">
        <f t="shared" si="3"/>
        <v>0.20999999999999996</v>
      </c>
    </row>
    <row r="32" spans="1:11" x14ac:dyDescent="0.2">
      <c r="A32" s="16" t="s">
        <v>26</v>
      </c>
      <c r="B32" s="107">
        <v>2.9</v>
      </c>
      <c r="C32" s="32">
        <v>2.8</v>
      </c>
      <c r="D32" s="33">
        <f t="shared" si="0"/>
        <v>96.551724137931032</v>
      </c>
      <c r="E32" s="32">
        <v>3.3</v>
      </c>
      <c r="F32" s="34">
        <f t="shared" si="1"/>
        <v>-0.5</v>
      </c>
      <c r="G32" s="103">
        <v>1.6</v>
      </c>
      <c r="H32" s="32">
        <v>1.62</v>
      </c>
      <c r="I32" s="33">
        <f t="shared" si="2"/>
        <v>101.25</v>
      </c>
      <c r="J32" s="33">
        <v>2.2000000000000002</v>
      </c>
      <c r="K32" s="34">
        <f t="shared" si="3"/>
        <v>-0.58000000000000007</v>
      </c>
    </row>
    <row r="33" spans="1:26" hidden="1" x14ac:dyDescent="0.2">
      <c r="A33" s="16" t="s">
        <v>27</v>
      </c>
      <c r="B33" s="107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03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x14ac:dyDescent="0.2">
      <c r="A34" s="16" t="s">
        <v>28</v>
      </c>
      <c r="B34" s="107">
        <v>4.3</v>
      </c>
      <c r="C34" s="32">
        <v>3.5470000000000002</v>
      </c>
      <c r="D34" s="33">
        <f t="shared" si="0"/>
        <v>82.488372093023258</v>
      </c>
      <c r="E34" s="32">
        <v>3.9</v>
      </c>
      <c r="F34" s="34">
        <f t="shared" si="1"/>
        <v>-0.35299999999999976</v>
      </c>
      <c r="G34" s="103">
        <v>1.6</v>
      </c>
      <c r="H34" s="32">
        <v>1.446</v>
      </c>
      <c r="I34" s="33">
        <f t="shared" si="2"/>
        <v>90.375</v>
      </c>
      <c r="J34" s="33">
        <v>1.5</v>
      </c>
      <c r="K34" s="34">
        <f t="shared" si="3"/>
        <v>-5.4000000000000048E-2</v>
      </c>
    </row>
    <row r="35" spans="1:26" s="23" customFormat="1" ht="15" x14ac:dyDescent="0.25">
      <c r="A35" s="16" t="s">
        <v>29</v>
      </c>
      <c r="B35" s="107">
        <v>1.4</v>
      </c>
      <c r="C35" s="32">
        <v>1.4</v>
      </c>
      <c r="D35" s="33">
        <f t="shared" si="0"/>
        <v>100</v>
      </c>
      <c r="E35" s="32">
        <v>1.4</v>
      </c>
      <c r="F35" s="34">
        <f t="shared" si="1"/>
        <v>0</v>
      </c>
      <c r="G35" s="18">
        <v>0.1</v>
      </c>
      <c r="H35" s="32">
        <v>0.16900000000000001</v>
      </c>
      <c r="I35" s="33">
        <f t="shared" si="2"/>
        <v>169</v>
      </c>
      <c r="J35" s="33">
        <v>0.1</v>
      </c>
      <c r="K35" s="34">
        <f t="shared" si="3"/>
        <v>6.9000000000000006E-2</v>
      </c>
    </row>
    <row r="36" spans="1:26" s="23" customFormat="1" ht="15" x14ac:dyDescent="0.25">
      <c r="A36" s="12" t="s">
        <v>30</v>
      </c>
      <c r="B36" s="14">
        <v>21.2</v>
      </c>
      <c r="C36" s="30">
        <f>SUM(C37:C43)</f>
        <v>25.09</v>
      </c>
      <c r="D36" s="30">
        <f t="shared" si="0"/>
        <v>118.34905660377359</v>
      </c>
      <c r="E36" s="30">
        <v>20.7</v>
      </c>
      <c r="F36" s="31">
        <f t="shared" si="1"/>
        <v>4.3900000000000006</v>
      </c>
      <c r="G36" s="104">
        <v>66.8</v>
      </c>
      <c r="H36" s="30">
        <f>SUM(H37:H43)</f>
        <v>63.327000000000005</v>
      </c>
      <c r="I36" s="30">
        <f>IF(H36&gt;0,H36/G36*100,"")</f>
        <v>94.800898203592837</v>
      </c>
      <c r="J36" s="30">
        <v>71.3</v>
      </c>
      <c r="K36" s="31">
        <f t="shared" si="3"/>
        <v>-7.9729999999999919</v>
      </c>
    </row>
    <row r="37" spans="1:26" x14ac:dyDescent="0.2">
      <c r="A37" s="16" t="s">
        <v>31</v>
      </c>
      <c r="B37" s="107">
        <v>0.1</v>
      </c>
      <c r="C37" s="108">
        <v>4.8000000000000001E-2</v>
      </c>
      <c r="D37" s="33">
        <f t="shared" si="0"/>
        <v>48</v>
      </c>
      <c r="E37" s="32">
        <v>0.1</v>
      </c>
      <c r="F37" s="34">
        <f t="shared" si="1"/>
        <v>-5.2000000000000005E-2</v>
      </c>
      <c r="G37" s="103">
        <v>0.3</v>
      </c>
      <c r="H37" s="33">
        <v>0.14499999999999999</v>
      </c>
      <c r="I37" s="33">
        <f t="shared" si="2"/>
        <v>48.333333333333336</v>
      </c>
      <c r="J37" s="33">
        <v>0.1</v>
      </c>
      <c r="K37" s="34">
        <f t="shared" si="3"/>
        <v>4.4999999999999984E-2</v>
      </c>
    </row>
    <row r="38" spans="1:26" x14ac:dyDescent="0.2">
      <c r="A38" s="16" t="s">
        <v>32</v>
      </c>
      <c r="B38" s="107">
        <v>0.5</v>
      </c>
      <c r="C38" s="32">
        <v>0.3</v>
      </c>
      <c r="D38" s="33">
        <f t="shared" si="0"/>
        <v>60</v>
      </c>
      <c r="E38" s="32">
        <v>0.3</v>
      </c>
      <c r="F38" s="34">
        <f t="shared" si="1"/>
        <v>0</v>
      </c>
      <c r="G38" s="103">
        <v>1.1000000000000001</v>
      </c>
      <c r="H38" s="33">
        <v>0.22</v>
      </c>
      <c r="I38" s="33">
        <f t="shared" si="2"/>
        <v>20</v>
      </c>
      <c r="J38" s="33">
        <v>0.5</v>
      </c>
      <c r="K38" s="34">
        <f t="shared" si="3"/>
        <v>-0.28000000000000003</v>
      </c>
    </row>
    <row r="39" spans="1:26" x14ac:dyDescent="0.2">
      <c r="A39" s="16" t="s">
        <v>33</v>
      </c>
      <c r="B39" s="18">
        <v>2</v>
      </c>
      <c r="C39" s="33">
        <v>3.1419999999999999</v>
      </c>
      <c r="D39" s="33">
        <f t="shared" si="0"/>
        <v>157.1</v>
      </c>
      <c r="E39" s="33">
        <v>1</v>
      </c>
      <c r="F39" s="34">
        <f t="shared" si="1"/>
        <v>2.1419999999999999</v>
      </c>
      <c r="G39" s="103">
        <v>2</v>
      </c>
      <c r="H39" s="112">
        <v>3.1619999999999999</v>
      </c>
      <c r="I39" s="112">
        <f t="shared" si="2"/>
        <v>158.1</v>
      </c>
      <c r="J39" s="33">
        <v>3</v>
      </c>
      <c r="K39" s="34">
        <f t="shared" si="3"/>
        <v>0.16199999999999992</v>
      </c>
    </row>
    <row r="40" spans="1:26" x14ac:dyDescent="0.2">
      <c r="A40" s="16" t="s">
        <v>34</v>
      </c>
      <c r="B40" s="109">
        <v>4.8</v>
      </c>
      <c r="C40" s="33">
        <v>6.4</v>
      </c>
      <c r="D40" s="33">
        <f t="shared" si="0"/>
        <v>133.33333333333334</v>
      </c>
      <c r="E40" s="33">
        <v>5.3</v>
      </c>
      <c r="F40" s="34">
        <f t="shared" si="1"/>
        <v>1.1000000000000005</v>
      </c>
      <c r="G40" s="103">
        <v>22.8</v>
      </c>
      <c r="H40" s="33">
        <v>23</v>
      </c>
      <c r="I40" s="33">
        <f t="shared" si="2"/>
        <v>100.87719298245614</v>
      </c>
      <c r="J40" s="33">
        <v>26.6</v>
      </c>
      <c r="K40" s="34">
        <f t="shared" si="3"/>
        <v>-3.6000000000000014</v>
      </c>
    </row>
    <row r="41" spans="1:26" x14ac:dyDescent="0.2">
      <c r="A41" s="16" t="s">
        <v>35</v>
      </c>
      <c r="B41" s="107">
        <v>9.6999999999999993</v>
      </c>
      <c r="C41" s="32">
        <v>6.4</v>
      </c>
      <c r="D41" s="33">
        <f t="shared" si="0"/>
        <v>65.979381443298976</v>
      </c>
      <c r="E41" s="32">
        <v>7</v>
      </c>
      <c r="F41" s="34">
        <f t="shared" si="1"/>
        <v>-0.59999999999999964</v>
      </c>
      <c r="G41" s="103">
        <v>15.9</v>
      </c>
      <c r="H41" s="33">
        <v>17.2</v>
      </c>
      <c r="I41" s="33">
        <f t="shared" si="2"/>
        <v>108.17610062893081</v>
      </c>
      <c r="J41" s="33">
        <v>17.7</v>
      </c>
      <c r="K41" s="34">
        <f t="shared" si="3"/>
        <v>-0.5</v>
      </c>
    </row>
    <row r="42" spans="1:26" s="23" customFormat="1" ht="15" x14ac:dyDescent="0.25">
      <c r="A42" s="16" t="s">
        <v>36</v>
      </c>
      <c r="B42" s="107">
        <v>1.6</v>
      </c>
      <c r="C42" s="32">
        <v>1.6</v>
      </c>
      <c r="D42" s="33">
        <f t="shared" si="0"/>
        <v>100</v>
      </c>
      <c r="E42" s="32">
        <v>1.2</v>
      </c>
      <c r="F42" s="34">
        <f t="shared" si="1"/>
        <v>0.40000000000000013</v>
      </c>
      <c r="G42" s="103">
        <v>18.2</v>
      </c>
      <c r="H42" s="33">
        <v>13.5</v>
      </c>
      <c r="I42" s="33">
        <f t="shared" si="2"/>
        <v>74.175824175824175</v>
      </c>
      <c r="J42" s="33">
        <v>14.4</v>
      </c>
      <c r="K42" s="34">
        <f t="shared" si="3"/>
        <v>-0.90000000000000036</v>
      </c>
    </row>
    <row r="43" spans="1:26" x14ac:dyDescent="0.2">
      <c r="A43" s="16" t="s">
        <v>37</v>
      </c>
      <c r="B43" s="107">
        <v>3.9</v>
      </c>
      <c r="C43" s="32">
        <v>7.2</v>
      </c>
      <c r="D43" s="32">
        <f t="shared" si="0"/>
        <v>184.61538461538461</v>
      </c>
      <c r="E43" s="32">
        <v>5.8</v>
      </c>
      <c r="F43" s="34">
        <f t="shared" si="1"/>
        <v>1.4000000000000004</v>
      </c>
      <c r="G43" s="103">
        <v>6.6</v>
      </c>
      <c r="H43" s="33">
        <v>6.1</v>
      </c>
      <c r="I43" s="33">
        <f t="shared" si="2"/>
        <v>92.424242424242422</v>
      </c>
      <c r="J43" s="33">
        <v>9</v>
      </c>
      <c r="K43" s="34">
        <f t="shared" si="3"/>
        <v>-2.9000000000000004</v>
      </c>
    </row>
    <row r="44" spans="1:26" hidden="1" x14ac:dyDescent="0.2">
      <c r="A44" s="16" t="s">
        <v>38</v>
      </c>
      <c r="B44" s="107">
        <v>0</v>
      </c>
      <c r="C44" s="32"/>
      <c r="D44" s="33" t="str">
        <f t="shared" si="0"/>
        <v/>
      </c>
      <c r="E44" s="32"/>
      <c r="F44" s="34" t="str">
        <f t="shared" si="1"/>
        <v/>
      </c>
      <c r="G44" s="103">
        <v>0</v>
      </c>
      <c r="H44" s="33"/>
      <c r="I44" s="33" t="str">
        <f t="shared" si="2"/>
        <v/>
      </c>
      <c r="J44" s="33"/>
      <c r="K44" s="34" t="str">
        <f t="shared" si="3"/>
        <v/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38" customFormat="1" ht="15" x14ac:dyDescent="0.25">
      <c r="A45" s="12" t="s">
        <v>111</v>
      </c>
      <c r="B45" s="14">
        <v>17.2</v>
      </c>
      <c r="C45" s="30">
        <f>SUM(C46:C52)</f>
        <v>15.064</v>
      </c>
      <c r="D45" s="30">
        <f t="shared" si="0"/>
        <v>87.581395348837205</v>
      </c>
      <c r="E45" s="30">
        <v>14.1</v>
      </c>
      <c r="F45" s="31">
        <f t="shared" si="1"/>
        <v>0.96400000000000041</v>
      </c>
      <c r="G45" s="113">
        <v>26.4</v>
      </c>
      <c r="H45" s="30">
        <f>SUM(H46:H52)</f>
        <v>25.356000000000002</v>
      </c>
      <c r="I45" s="30">
        <f t="shared" si="2"/>
        <v>96.045454545454561</v>
      </c>
      <c r="J45" s="36">
        <v>22.1</v>
      </c>
      <c r="K45" s="31">
        <f t="shared" si="3"/>
        <v>3.2560000000000002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A46" s="16" t="s">
        <v>40</v>
      </c>
      <c r="B46" s="107">
        <v>0.2</v>
      </c>
      <c r="C46" s="32">
        <v>0.1</v>
      </c>
      <c r="D46" s="33">
        <f t="shared" si="0"/>
        <v>50</v>
      </c>
      <c r="E46" s="32">
        <v>0.23</v>
      </c>
      <c r="F46" s="34">
        <f t="shared" si="1"/>
        <v>-0.13</v>
      </c>
      <c r="G46" s="103">
        <v>1.1000000000000001</v>
      </c>
      <c r="H46" s="39">
        <v>0.5</v>
      </c>
      <c r="I46" s="33">
        <f t="shared" si="2"/>
        <v>45.454545454545453</v>
      </c>
      <c r="J46" s="39">
        <v>1.1000000000000001</v>
      </c>
      <c r="K46" s="34">
        <f t="shared" si="3"/>
        <v>-0.60000000000000009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16" t="s">
        <v>41</v>
      </c>
      <c r="B47" s="107">
        <v>0.9</v>
      </c>
      <c r="C47" s="32">
        <v>0.4</v>
      </c>
      <c r="D47" s="33">
        <f t="shared" si="0"/>
        <v>44.44444444444445</v>
      </c>
      <c r="E47" s="32">
        <v>0.9</v>
      </c>
      <c r="F47" s="34">
        <f t="shared" si="1"/>
        <v>-0.5</v>
      </c>
      <c r="G47" s="103">
        <v>0.3</v>
      </c>
      <c r="H47" s="33"/>
      <c r="I47" s="33" t="str">
        <f t="shared" si="2"/>
        <v/>
      </c>
      <c r="J47" s="33">
        <v>0.4</v>
      </c>
      <c r="K47" s="34" t="str">
        <f t="shared" si="3"/>
        <v/>
      </c>
      <c r="L47" s="20"/>
      <c r="M47" s="20"/>
      <c r="N47" s="20"/>
      <c r="O47" s="20" t="s">
        <v>108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16" t="s">
        <v>42</v>
      </c>
      <c r="B48" s="107">
        <v>3.5</v>
      </c>
      <c r="C48" s="32">
        <v>3.1</v>
      </c>
      <c r="D48" s="33">
        <f t="shared" si="0"/>
        <v>88.571428571428584</v>
      </c>
      <c r="E48" s="32">
        <v>3</v>
      </c>
      <c r="F48" s="34">
        <f t="shared" si="1"/>
        <v>0.10000000000000009</v>
      </c>
      <c r="G48" s="103">
        <v>14.2</v>
      </c>
      <c r="H48" s="33">
        <v>14.5</v>
      </c>
      <c r="I48" s="33">
        <f t="shared" si="2"/>
        <v>102.11267605633803</v>
      </c>
      <c r="J48" s="33">
        <v>11</v>
      </c>
      <c r="K48" s="34">
        <f t="shared" si="3"/>
        <v>3.5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11" x14ac:dyDescent="0.2">
      <c r="A49" s="16" t="s">
        <v>43</v>
      </c>
      <c r="B49" s="107">
        <v>2.2000000000000002</v>
      </c>
      <c r="C49" s="32">
        <v>1.5640000000000001</v>
      </c>
      <c r="D49" s="33">
        <f t="shared" si="0"/>
        <v>71.090909090909079</v>
      </c>
      <c r="E49" s="32">
        <v>1.7</v>
      </c>
      <c r="F49" s="34">
        <f t="shared" si="1"/>
        <v>-0.1359999999999999</v>
      </c>
      <c r="G49" s="18">
        <v>0.1</v>
      </c>
      <c r="H49" s="33">
        <v>0.25600000000000001</v>
      </c>
      <c r="I49" s="33">
        <f t="shared" si="2"/>
        <v>256</v>
      </c>
      <c r="J49" s="33">
        <v>0.04</v>
      </c>
      <c r="K49" s="34">
        <f t="shared" si="3"/>
        <v>0.216</v>
      </c>
    </row>
    <row r="50" spans="1:11" s="23" customFormat="1" ht="15" x14ac:dyDescent="0.25">
      <c r="A50" s="16" t="s">
        <v>112</v>
      </c>
      <c r="B50" s="107">
        <v>4</v>
      </c>
      <c r="C50" s="32">
        <v>4</v>
      </c>
      <c r="D50" s="33">
        <f t="shared" si="0"/>
        <v>100</v>
      </c>
      <c r="E50" s="32">
        <v>3</v>
      </c>
      <c r="F50" s="34">
        <f t="shared" si="1"/>
        <v>1</v>
      </c>
      <c r="G50" s="103">
        <v>1.6</v>
      </c>
      <c r="H50" s="33">
        <v>1.6</v>
      </c>
      <c r="I50" s="33">
        <f t="shared" si="2"/>
        <v>100</v>
      </c>
      <c r="J50" s="33">
        <v>1</v>
      </c>
      <c r="K50" s="34">
        <f t="shared" si="3"/>
        <v>0.60000000000000009</v>
      </c>
    </row>
    <row r="51" spans="1:11" x14ac:dyDescent="0.2">
      <c r="A51" s="16" t="s">
        <v>45</v>
      </c>
      <c r="B51" s="107">
        <v>0.7</v>
      </c>
      <c r="C51" s="32">
        <v>0.2</v>
      </c>
      <c r="D51" s="33">
        <f t="shared" si="0"/>
        <v>28.571428571428577</v>
      </c>
      <c r="E51" s="32">
        <v>0.11</v>
      </c>
      <c r="F51" s="34">
        <f t="shared" si="1"/>
        <v>9.0000000000000011E-2</v>
      </c>
      <c r="G51" s="103">
        <v>1</v>
      </c>
      <c r="H51" s="33">
        <v>0.4</v>
      </c>
      <c r="I51" s="33">
        <f t="shared" si="2"/>
        <v>40</v>
      </c>
      <c r="J51" s="33">
        <v>0.1</v>
      </c>
      <c r="K51" s="34">
        <f t="shared" si="3"/>
        <v>0.30000000000000004</v>
      </c>
    </row>
    <row r="52" spans="1:11" x14ac:dyDescent="0.2">
      <c r="A52" s="40" t="s">
        <v>46</v>
      </c>
      <c r="B52" s="107">
        <v>5.7</v>
      </c>
      <c r="C52" s="32">
        <v>5.7</v>
      </c>
      <c r="D52" s="33">
        <f t="shared" si="0"/>
        <v>100</v>
      </c>
      <c r="E52" s="32">
        <v>5.2</v>
      </c>
      <c r="F52" s="34">
        <f t="shared" si="1"/>
        <v>0.5</v>
      </c>
      <c r="G52" s="103">
        <v>8.1</v>
      </c>
      <c r="H52" s="33">
        <v>8.1</v>
      </c>
      <c r="I52" s="33">
        <f t="shared" si="2"/>
        <v>100</v>
      </c>
      <c r="J52" s="33">
        <v>8.5</v>
      </c>
      <c r="K52" s="34">
        <f t="shared" si="3"/>
        <v>-0.40000000000000036</v>
      </c>
    </row>
    <row r="53" spans="1:11" s="23" customFormat="1" ht="15" x14ac:dyDescent="0.25">
      <c r="A53" s="12" t="s">
        <v>47</v>
      </c>
      <c r="B53" s="110">
        <v>57</v>
      </c>
      <c r="C53" s="30">
        <f>SUM(C54:C67)</f>
        <v>54.463999999999999</v>
      </c>
      <c r="D53" s="30">
        <f t="shared" si="0"/>
        <v>95.550877192982455</v>
      </c>
      <c r="E53" s="30">
        <v>53.1</v>
      </c>
      <c r="F53" s="31">
        <f t="shared" si="1"/>
        <v>1.3639999999999972</v>
      </c>
      <c r="G53" s="104">
        <v>27</v>
      </c>
      <c r="H53" s="30">
        <f>SUM(H54:H67)</f>
        <v>24.711000000000002</v>
      </c>
      <c r="I53" s="30">
        <f t="shared" si="2"/>
        <v>91.522222222222226</v>
      </c>
      <c r="J53" s="30">
        <v>22.3</v>
      </c>
      <c r="K53" s="31">
        <f t="shared" si="3"/>
        <v>2.4110000000000014</v>
      </c>
    </row>
    <row r="54" spans="1:11" x14ac:dyDescent="0.2">
      <c r="A54" s="16" t="s">
        <v>48</v>
      </c>
      <c r="B54" s="111">
        <v>2.2999999999999998</v>
      </c>
      <c r="C54" s="33">
        <v>2.2999999999999998</v>
      </c>
      <c r="D54" s="33">
        <f t="shared" si="0"/>
        <v>100</v>
      </c>
      <c r="E54" s="33">
        <v>2.6</v>
      </c>
      <c r="F54" s="34">
        <f t="shared" si="1"/>
        <v>-0.30000000000000027</v>
      </c>
      <c r="G54" s="103">
        <v>1.3</v>
      </c>
      <c r="H54" s="33">
        <v>1.234</v>
      </c>
      <c r="I54" s="33">
        <f t="shared" si="2"/>
        <v>94.92307692307692</v>
      </c>
      <c r="J54" s="33">
        <v>1.5</v>
      </c>
      <c r="K54" s="34">
        <f t="shared" si="3"/>
        <v>-0.26600000000000001</v>
      </c>
    </row>
    <row r="55" spans="1:11" x14ac:dyDescent="0.2">
      <c r="A55" s="16" t="s">
        <v>49</v>
      </c>
      <c r="B55" s="111">
        <v>2.1</v>
      </c>
      <c r="C55" s="33">
        <v>2.1669999999999998</v>
      </c>
      <c r="D55" s="33">
        <f t="shared" si="0"/>
        <v>103.19047619047619</v>
      </c>
      <c r="E55" s="33">
        <v>2.1</v>
      </c>
      <c r="F55" s="34">
        <f t="shared" si="1"/>
        <v>6.6999999999999726E-2</v>
      </c>
      <c r="G55" s="103">
        <v>1.3</v>
      </c>
      <c r="H55" s="33">
        <v>1.1919999999999999</v>
      </c>
      <c r="I55" s="33">
        <f t="shared" si="2"/>
        <v>91.692307692307679</v>
      </c>
      <c r="J55" s="33">
        <v>1.2</v>
      </c>
      <c r="K55" s="34">
        <f t="shared" si="3"/>
        <v>-8.0000000000000071E-3</v>
      </c>
    </row>
    <row r="56" spans="1:11" x14ac:dyDescent="0.2">
      <c r="A56" s="16" t="s">
        <v>50</v>
      </c>
      <c r="B56" s="111">
        <v>0.7</v>
      </c>
      <c r="C56" s="33">
        <v>0.99099999999999999</v>
      </c>
      <c r="D56" s="33">
        <f t="shared" si="0"/>
        <v>141.57142857142858</v>
      </c>
      <c r="E56" s="33">
        <v>0.8</v>
      </c>
      <c r="F56" s="34">
        <f t="shared" si="1"/>
        <v>0.19099999999999995</v>
      </c>
      <c r="G56" s="103">
        <v>0.8</v>
      </c>
      <c r="H56" s="33">
        <v>1.9</v>
      </c>
      <c r="I56" s="33">
        <f t="shared" si="2"/>
        <v>237.49999999999994</v>
      </c>
      <c r="J56" s="33">
        <v>2.1</v>
      </c>
      <c r="K56" s="34">
        <f t="shared" si="3"/>
        <v>-0.20000000000000018</v>
      </c>
    </row>
    <row r="57" spans="1:11" x14ac:dyDescent="0.2">
      <c r="A57" s="16" t="s">
        <v>51</v>
      </c>
      <c r="B57" s="111">
        <v>6.7</v>
      </c>
      <c r="C57" s="33">
        <v>5.6150000000000002</v>
      </c>
      <c r="D57" s="33">
        <f t="shared" si="0"/>
        <v>83.805970149253724</v>
      </c>
      <c r="E57" s="33">
        <v>6.2</v>
      </c>
      <c r="F57" s="34">
        <f t="shared" si="1"/>
        <v>-0.58499999999999996</v>
      </c>
      <c r="G57" s="103">
        <v>3.1</v>
      </c>
      <c r="H57" s="33">
        <v>2.3319999999999999</v>
      </c>
      <c r="I57" s="33">
        <f t="shared" si="2"/>
        <v>75.225806451612897</v>
      </c>
      <c r="J57" s="33">
        <v>2</v>
      </c>
      <c r="K57" s="34">
        <f t="shared" si="3"/>
        <v>0.33199999999999985</v>
      </c>
    </row>
    <row r="58" spans="1:11" x14ac:dyDescent="0.2">
      <c r="A58" s="16" t="s">
        <v>52</v>
      </c>
      <c r="B58" s="111">
        <v>6.7</v>
      </c>
      <c r="C58" s="33">
        <v>5.73</v>
      </c>
      <c r="D58" s="33">
        <f t="shared" si="0"/>
        <v>85.522388059701498</v>
      </c>
      <c r="E58" s="33">
        <v>5.5</v>
      </c>
      <c r="F58" s="34">
        <f t="shared" si="1"/>
        <v>0.23000000000000043</v>
      </c>
      <c r="G58" s="103">
        <v>0.7</v>
      </c>
      <c r="H58" s="33">
        <v>0.27900000000000003</v>
      </c>
      <c r="I58" s="33">
        <f t="shared" si="2"/>
        <v>39.857142857142861</v>
      </c>
      <c r="J58" s="33">
        <v>0.3</v>
      </c>
      <c r="K58" s="34">
        <f t="shared" si="3"/>
        <v>-2.0999999999999963E-2</v>
      </c>
    </row>
    <row r="59" spans="1:11" x14ac:dyDescent="0.2">
      <c r="A59" s="16" t="s">
        <v>53</v>
      </c>
      <c r="B59" s="111">
        <v>7.1</v>
      </c>
      <c r="C59" s="33">
        <v>7.4</v>
      </c>
      <c r="D59" s="33">
        <f t="shared" si="0"/>
        <v>104.22535211267608</v>
      </c>
      <c r="E59" s="33">
        <v>5.9</v>
      </c>
      <c r="F59" s="34">
        <f t="shared" si="1"/>
        <v>1.5</v>
      </c>
      <c r="G59" s="103">
        <v>0.8</v>
      </c>
      <c r="H59" s="33">
        <v>1.1000000000000001</v>
      </c>
      <c r="I59" s="33">
        <f t="shared" si="2"/>
        <v>137.5</v>
      </c>
      <c r="J59" s="33">
        <v>0.7</v>
      </c>
      <c r="K59" s="34">
        <f t="shared" si="3"/>
        <v>0.40000000000000013</v>
      </c>
    </row>
    <row r="60" spans="1:11" x14ac:dyDescent="0.2">
      <c r="A60" s="16" t="s">
        <v>54</v>
      </c>
      <c r="B60" s="111">
        <v>4</v>
      </c>
      <c r="C60" s="33">
        <v>3.7050000000000001</v>
      </c>
      <c r="D60" s="33">
        <f t="shared" si="0"/>
        <v>92.625</v>
      </c>
      <c r="E60" s="33">
        <v>3.5</v>
      </c>
      <c r="F60" s="34">
        <f t="shared" si="1"/>
        <v>0.20500000000000007</v>
      </c>
      <c r="G60" s="103">
        <v>1.2</v>
      </c>
      <c r="H60" s="33">
        <v>0.97099999999999997</v>
      </c>
      <c r="I60" s="33">
        <f t="shared" si="2"/>
        <v>80.916666666666671</v>
      </c>
      <c r="J60" s="33">
        <v>1</v>
      </c>
      <c r="K60" s="34">
        <f t="shared" si="3"/>
        <v>-2.9000000000000026E-2</v>
      </c>
    </row>
    <row r="61" spans="1:11" x14ac:dyDescent="0.2">
      <c r="A61" s="16" t="s">
        <v>55</v>
      </c>
      <c r="B61" s="111">
        <v>2</v>
      </c>
      <c r="C61" s="33">
        <v>1.5</v>
      </c>
      <c r="D61" s="33">
        <f t="shared" si="0"/>
        <v>75</v>
      </c>
      <c r="E61" s="33">
        <v>1.4</v>
      </c>
      <c r="F61" s="34">
        <f t="shared" si="1"/>
        <v>0.10000000000000009</v>
      </c>
      <c r="G61" s="103">
        <v>0.2</v>
      </c>
      <c r="H61" s="33">
        <v>0.2</v>
      </c>
      <c r="I61" s="33">
        <f t="shared" si="2"/>
        <v>100</v>
      </c>
      <c r="J61" s="33">
        <v>0.2</v>
      </c>
      <c r="K61" s="34">
        <f t="shared" si="3"/>
        <v>0</v>
      </c>
    </row>
    <row r="62" spans="1:11" x14ac:dyDescent="0.2">
      <c r="A62" s="16" t="s">
        <v>56</v>
      </c>
      <c r="B62" s="111">
        <v>13.8</v>
      </c>
      <c r="C62" s="33">
        <v>14.2</v>
      </c>
      <c r="D62" s="33">
        <f t="shared" si="0"/>
        <v>102.89855072463767</v>
      </c>
      <c r="E62" s="33">
        <v>13.5</v>
      </c>
      <c r="F62" s="34">
        <f t="shared" si="1"/>
        <v>0.69999999999999929</v>
      </c>
      <c r="G62" s="103">
        <v>1.1000000000000001</v>
      </c>
      <c r="H62" s="33">
        <v>0.98</v>
      </c>
      <c r="I62" s="33">
        <f t="shared" si="2"/>
        <v>89.090909090909093</v>
      </c>
      <c r="J62" s="33">
        <v>1</v>
      </c>
      <c r="K62" s="34">
        <f t="shared" si="3"/>
        <v>-2.0000000000000018E-2</v>
      </c>
    </row>
    <row r="63" spans="1:11" x14ac:dyDescent="0.2">
      <c r="A63" s="16" t="s">
        <v>57</v>
      </c>
      <c r="B63" s="111">
        <v>2</v>
      </c>
      <c r="C63" s="33">
        <v>1.5</v>
      </c>
      <c r="D63" s="33">
        <f t="shared" si="0"/>
        <v>75</v>
      </c>
      <c r="E63" s="33">
        <v>2</v>
      </c>
      <c r="F63" s="34">
        <f t="shared" si="1"/>
        <v>-0.5</v>
      </c>
      <c r="G63" s="103">
        <v>2.1</v>
      </c>
      <c r="H63" s="33">
        <v>1.4</v>
      </c>
      <c r="I63" s="33">
        <f t="shared" si="2"/>
        <v>66.666666666666657</v>
      </c>
      <c r="J63" s="33">
        <v>1.6</v>
      </c>
      <c r="K63" s="34">
        <f t="shared" si="3"/>
        <v>-0.20000000000000018</v>
      </c>
    </row>
    <row r="64" spans="1:11" x14ac:dyDescent="0.2">
      <c r="A64" s="16" t="s">
        <v>58</v>
      </c>
      <c r="B64" s="111">
        <v>2.6</v>
      </c>
      <c r="C64" s="33">
        <v>2.6</v>
      </c>
      <c r="D64" s="33">
        <f t="shared" si="0"/>
        <v>100</v>
      </c>
      <c r="E64" s="33">
        <v>2.9</v>
      </c>
      <c r="F64" s="34">
        <f t="shared" si="1"/>
        <v>-0.29999999999999982</v>
      </c>
      <c r="G64" s="103">
        <v>1.2</v>
      </c>
      <c r="H64" s="33">
        <v>1.1000000000000001</v>
      </c>
      <c r="I64" s="33">
        <f t="shared" si="2"/>
        <v>91.666666666666671</v>
      </c>
      <c r="J64" s="33">
        <v>1.1000000000000001</v>
      </c>
      <c r="K64" s="34">
        <f t="shared" si="3"/>
        <v>0</v>
      </c>
    </row>
    <row r="65" spans="1:12" x14ac:dyDescent="0.2">
      <c r="A65" s="16" t="s">
        <v>59</v>
      </c>
      <c r="B65" s="111">
        <v>4.0999999999999996</v>
      </c>
      <c r="C65" s="33">
        <v>4.4770000000000003</v>
      </c>
      <c r="D65" s="33">
        <f t="shared" si="0"/>
        <v>109.19512195121952</v>
      </c>
      <c r="E65" s="33">
        <v>4</v>
      </c>
      <c r="F65" s="34">
        <f t="shared" si="1"/>
        <v>0.47700000000000031</v>
      </c>
      <c r="G65" s="18">
        <v>3.8</v>
      </c>
      <c r="H65" s="33">
        <v>3.3010000000000002</v>
      </c>
      <c r="I65" s="33">
        <f t="shared" si="2"/>
        <v>86.868421052631589</v>
      </c>
      <c r="J65" s="33">
        <v>3.1</v>
      </c>
      <c r="K65" s="34">
        <f t="shared" si="3"/>
        <v>0.20100000000000007</v>
      </c>
    </row>
    <row r="66" spans="1:12" s="23" customFormat="1" ht="15" x14ac:dyDescent="0.25">
      <c r="A66" s="16" t="s">
        <v>60</v>
      </c>
      <c r="B66" s="111">
        <v>0.9</v>
      </c>
      <c r="C66" s="33">
        <v>0.8</v>
      </c>
      <c r="D66" s="33">
        <f t="shared" si="0"/>
        <v>88.8888888888889</v>
      </c>
      <c r="E66" s="33">
        <v>0.7</v>
      </c>
      <c r="F66" s="34">
        <f t="shared" si="1"/>
        <v>0.10000000000000009</v>
      </c>
      <c r="G66" s="103">
        <v>7.5</v>
      </c>
      <c r="H66" s="33">
        <v>7.3</v>
      </c>
      <c r="I66" s="33">
        <f t="shared" si="2"/>
        <v>97.333333333333329</v>
      </c>
      <c r="J66" s="33">
        <v>4.7</v>
      </c>
      <c r="K66" s="34">
        <f t="shared" si="3"/>
        <v>2.5999999999999996</v>
      </c>
    </row>
    <row r="67" spans="1:12" x14ac:dyDescent="0.2">
      <c r="A67" s="16" t="s">
        <v>61</v>
      </c>
      <c r="B67" s="111">
        <v>2.1</v>
      </c>
      <c r="C67" s="33">
        <v>1.4790000000000001</v>
      </c>
      <c r="D67" s="33">
        <f t="shared" si="0"/>
        <v>70.428571428571431</v>
      </c>
      <c r="E67" s="33">
        <v>2</v>
      </c>
      <c r="F67" s="34">
        <f t="shared" si="1"/>
        <v>-0.52099999999999991</v>
      </c>
      <c r="G67" s="103">
        <v>1.8</v>
      </c>
      <c r="H67" s="33">
        <v>1.4219999999999999</v>
      </c>
      <c r="I67" s="33">
        <f t="shared" si="2"/>
        <v>78.999999999999986</v>
      </c>
      <c r="J67" s="33">
        <v>1.8</v>
      </c>
      <c r="K67" s="34">
        <f t="shared" si="3"/>
        <v>-0.37800000000000011</v>
      </c>
    </row>
    <row r="68" spans="1:12" s="23" customFormat="1" ht="15" x14ac:dyDescent="0.25">
      <c r="A68" s="12" t="s">
        <v>62</v>
      </c>
      <c r="B68" s="110">
        <v>34.299999999999997</v>
      </c>
      <c r="C68" s="30">
        <f>SUM(C69:C74)</f>
        <v>35.298999999999999</v>
      </c>
      <c r="D68" s="30">
        <f t="shared" si="0"/>
        <v>102.91253644314871</v>
      </c>
      <c r="E68" s="30">
        <v>33</v>
      </c>
      <c r="F68" s="31">
        <f t="shared" si="1"/>
        <v>2.2989999999999995</v>
      </c>
      <c r="G68" s="104">
        <v>5.0999999999999996</v>
      </c>
      <c r="H68" s="30">
        <f>SUM(H69:H74)</f>
        <v>4.67</v>
      </c>
      <c r="I68" s="30">
        <f t="shared" si="2"/>
        <v>91.568627450980401</v>
      </c>
      <c r="J68" s="30">
        <v>5</v>
      </c>
      <c r="K68" s="31">
        <f t="shared" si="3"/>
        <v>-0.33000000000000007</v>
      </c>
    </row>
    <row r="69" spans="1:12" x14ac:dyDescent="0.2">
      <c r="A69" s="16" t="s">
        <v>63</v>
      </c>
      <c r="B69" s="111">
        <v>4.3</v>
      </c>
      <c r="C69" s="33">
        <v>4.3</v>
      </c>
      <c r="D69" s="33">
        <f t="shared" si="0"/>
        <v>100</v>
      </c>
      <c r="E69" s="33">
        <v>3.9</v>
      </c>
      <c r="F69" s="34">
        <f t="shared" si="1"/>
        <v>0.39999999999999991</v>
      </c>
      <c r="G69" s="103">
        <v>0.9</v>
      </c>
      <c r="H69" s="33">
        <v>0.84599999999999997</v>
      </c>
      <c r="I69" s="33">
        <f t="shared" si="2"/>
        <v>94</v>
      </c>
      <c r="J69" s="33">
        <v>0.9</v>
      </c>
      <c r="K69" s="34">
        <f t="shared" si="3"/>
        <v>-5.4000000000000048E-2</v>
      </c>
    </row>
    <row r="70" spans="1:12" x14ac:dyDescent="0.2">
      <c r="A70" s="16" t="s">
        <v>64</v>
      </c>
      <c r="B70" s="111">
        <v>14.9</v>
      </c>
      <c r="C70" s="33">
        <v>14.257</v>
      </c>
      <c r="D70" s="33">
        <f t="shared" ref="D70:D101" si="4">IF(C70&gt;0,C70/B70*100,"")</f>
        <v>95.68456375838926</v>
      </c>
      <c r="E70" s="33">
        <v>13.4</v>
      </c>
      <c r="F70" s="34">
        <f t="shared" ref="F70:F101" si="5">IF(C70&gt;0,C70-E70,"")</f>
        <v>0.85699999999999932</v>
      </c>
      <c r="G70" s="103">
        <v>1.4</v>
      </c>
      <c r="H70" s="33">
        <v>1.35</v>
      </c>
      <c r="I70" s="33">
        <f t="shared" ref="I70:I101" si="6">IF(H70&gt;0,H70/G70*100,"")</f>
        <v>96.428571428571445</v>
      </c>
      <c r="J70" s="33">
        <v>1.4</v>
      </c>
      <c r="K70" s="34">
        <f t="shared" ref="K70:K101" si="7">IF(H70&gt;0,H70-J70,"")</f>
        <v>-4.9999999999999822E-2</v>
      </c>
    </row>
    <row r="71" spans="1:12" x14ac:dyDescent="0.2">
      <c r="A71" s="16" t="s">
        <v>65</v>
      </c>
      <c r="B71" s="111">
        <v>8.6999999999999993</v>
      </c>
      <c r="C71" s="33">
        <v>8.9</v>
      </c>
      <c r="D71" s="33">
        <f t="shared" si="4"/>
        <v>102.29885057471266</v>
      </c>
      <c r="E71" s="33">
        <v>8.8000000000000007</v>
      </c>
      <c r="F71" s="34">
        <f t="shared" si="5"/>
        <v>9.9999999999999645E-2</v>
      </c>
      <c r="G71" s="103">
        <v>1.4</v>
      </c>
      <c r="H71" s="33">
        <v>1.2</v>
      </c>
      <c r="I71" s="33">
        <f t="shared" si="6"/>
        <v>85.714285714285722</v>
      </c>
      <c r="J71" s="33">
        <v>1.5</v>
      </c>
      <c r="K71" s="34">
        <f t="shared" si="7"/>
        <v>-0.30000000000000004</v>
      </c>
    </row>
    <row r="72" spans="1:12" s="23" customFormat="1" ht="15" hidden="1" x14ac:dyDescent="0.25">
      <c r="A72" s="16" t="s">
        <v>113</v>
      </c>
      <c r="B72" s="111">
        <v>0</v>
      </c>
      <c r="C72" s="33"/>
      <c r="D72" s="33" t="str">
        <f t="shared" si="4"/>
        <v/>
      </c>
      <c r="E72" s="33"/>
      <c r="F72" s="34" t="str">
        <f t="shared" si="5"/>
        <v/>
      </c>
      <c r="G72" s="18">
        <v>0</v>
      </c>
      <c r="H72" s="33"/>
      <c r="I72" s="33" t="str">
        <f t="shared" si="6"/>
        <v/>
      </c>
      <c r="J72" s="33"/>
      <c r="K72" s="34" t="str">
        <f t="shared" si="7"/>
        <v/>
      </c>
    </row>
    <row r="73" spans="1:12" s="23" customFormat="1" ht="15" hidden="1" x14ac:dyDescent="0.25">
      <c r="A73" s="16" t="s">
        <v>114</v>
      </c>
      <c r="B73" s="110">
        <v>0</v>
      </c>
      <c r="C73" s="30"/>
      <c r="D73" s="33" t="str">
        <f t="shared" si="4"/>
        <v/>
      </c>
      <c r="E73" s="30"/>
      <c r="F73" s="34" t="str">
        <f t="shared" si="5"/>
        <v/>
      </c>
      <c r="G73" s="103">
        <v>0</v>
      </c>
      <c r="H73" s="33">
        <v>0</v>
      </c>
      <c r="I73" s="33" t="str">
        <f t="shared" si="6"/>
        <v/>
      </c>
      <c r="J73" s="33"/>
      <c r="K73" s="34" t="str">
        <f t="shared" si="7"/>
        <v/>
      </c>
      <c r="L73" s="22"/>
    </row>
    <row r="74" spans="1:12" x14ac:dyDescent="0.2">
      <c r="A74" s="16" t="s">
        <v>68</v>
      </c>
      <c r="B74" s="111">
        <v>6.4</v>
      </c>
      <c r="C74" s="33">
        <v>7.8419999999999996</v>
      </c>
      <c r="D74" s="33">
        <f t="shared" si="4"/>
        <v>122.53124999999999</v>
      </c>
      <c r="E74" s="33">
        <v>6.9</v>
      </c>
      <c r="F74" s="34">
        <f t="shared" si="5"/>
        <v>0.94199999999999928</v>
      </c>
      <c r="G74" s="103">
        <v>1.3</v>
      </c>
      <c r="H74" s="33">
        <v>1.274</v>
      </c>
      <c r="I74" s="33">
        <f t="shared" si="6"/>
        <v>98</v>
      </c>
      <c r="J74" s="33">
        <v>1.2</v>
      </c>
      <c r="K74" s="34">
        <f t="shared" si="7"/>
        <v>7.4000000000000066E-2</v>
      </c>
    </row>
    <row r="75" spans="1:12" s="23" customFormat="1" ht="15" x14ac:dyDescent="0.25">
      <c r="A75" s="12" t="s">
        <v>115</v>
      </c>
      <c r="B75" s="110">
        <v>42.5</v>
      </c>
      <c r="C75" s="30">
        <f>SUM(C76:C90)</f>
        <v>37.965000000000003</v>
      </c>
      <c r="D75" s="30">
        <f t="shared" si="4"/>
        <v>89.329411764705895</v>
      </c>
      <c r="E75" s="30">
        <v>37.200000000000003</v>
      </c>
      <c r="F75" s="31">
        <f t="shared" si="5"/>
        <v>0.76500000000000057</v>
      </c>
      <c r="G75" s="104">
        <v>12</v>
      </c>
      <c r="H75" s="30">
        <f>SUM(H76:H90)</f>
        <v>10.502000000000001</v>
      </c>
      <c r="I75" s="30">
        <f t="shared" si="6"/>
        <v>87.51666666666668</v>
      </c>
      <c r="J75" s="30">
        <v>9.3000000000000007</v>
      </c>
      <c r="K75" s="31">
        <f t="shared" si="7"/>
        <v>1.202</v>
      </c>
    </row>
    <row r="76" spans="1:12" hidden="1" x14ac:dyDescent="0.2">
      <c r="A76" s="16" t="s">
        <v>70</v>
      </c>
      <c r="B76" s="111">
        <v>0.1</v>
      </c>
      <c r="C76" s="33"/>
      <c r="D76" s="33" t="str">
        <f t="shared" si="4"/>
        <v/>
      </c>
      <c r="E76" s="33">
        <v>0.12</v>
      </c>
      <c r="F76" s="34" t="str">
        <f t="shared" si="5"/>
        <v/>
      </c>
      <c r="G76" s="103">
        <v>0.1</v>
      </c>
      <c r="H76" s="33"/>
      <c r="I76" s="33" t="str">
        <f t="shared" si="6"/>
        <v/>
      </c>
      <c r="J76" s="33">
        <v>0.08</v>
      </c>
      <c r="K76" s="34" t="str">
        <f t="shared" si="7"/>
        <v/>
      </c>
    </row>
    <row r="77" spans="1:12" x14ac:dyDescent="0.2">
      <c r="A77" s="16" t="s">
        <v>71</v>
      </c>
      <c r="B77" s="111">
        <v>1.7</v>
      </c>
      <c r="C77" s="33">
        <v>1.7</v>
      </c>
      <c r="D77" s="33">
        <f t="shared" si="4"/>
        <v>100</v>
      </c>
      <c r="E77" s="33">
        <v>1</v>
      </c>
      <c r="F77" s="34">
        <f t="shared" si="5"/>
        <v>0.7</v>
      </c>
      <c r="G77" s="103">
        <v>2.5</v>
      </c>
      <c r="H77" s="33">
        <v>2.5</v>
      </c>
      <c r="I77" s="33">
        <f t="shared" si="6"/>
        <v>100</v>
      </c>
      <c r="J77" s="33">
        <v>0.2</v>
      </c>
      <c r="K77" s="34">
        <f t="shared" si="7"/>
        <v>2.2999999999999998</v>
      </c>
    </row>
    <row r="78" spans="1:12" x14ac:dyDescent="0.2">
      <c r="A78" s="16" t="s">
        <v>72</v>
      </c>
      <c r="B78" s="111">
        <v>0.6</v>
      </c>
      <c r="C78" s="33">
        <v>0.6</v>
      </c>
      <c r="D78" s="33">
        <f t="shared" si="4"/>
        <v>100</v>
      </c>
      <c r="E78" s="33">
        <v>0.5</v>
      </c>
      <c r="F78" s="34">
        <f t="shared" si="5"/>
        <v>9.9999999999999978E-2</v>
      </c>
      <c r="G78" s="103">
        <v>0.1</v>
      </c>
      <c r="H78" s="33">
        <v>0.1</v>
      </c>
      <c r="I78" s="33">
        <f t="shared" si="6"/>
        <v>100</v>
      </c>
      <c r="J78" s="33">
        <v>0.1</v>
      </c>
      <c r="K78" s="34">
        <f t="shared" si="7"/>
        <v>0</v>
      </c>
    </row>
    <row r="79" spans="1:12" x14ac:dyDescent="0.2">
      <c r="A79" s="16" t="s">
        <v>73</v>
      </c>
      <c r="B79" s="111">
        <v>0.8</v>
      </c>
      <c r="C79" s="33">
        <v>0.51800000000000002</v>
      </c>
      <c r="D79" s="33">
        <f t="shared" si="4"/>
        <v>64.75</v>
      </c>
      <c r="E79" s="33">
        <v>0.4</v>
      </c>
      <c r="F79" s="34">
        <f t="shared" si="5"/>
        <v>0.11799999999999999</v>
      </c>
      <c r="G79" s="103">
        <v>0.4</v>
      </c>
      <c r="H79" s="33">
        <v>0.438</v>
      </c>
      <c r="I79" s="33">
        <f t="shared" si="6"/>
        <v>109.5</v>
      </c>
      <c r="J79" s="33">
        <v>0.5</v>
      </c>
      <c r="K79" s="34">
        <f t="shared" si="7"/>
        <v>-6.2E-2</v>
      </c>
    </row>
    <row r="80" spans="1:12" x14ac:dyDescent="0.2">
      <c r="A80" s="16" t="s">
        <v>74</v>
      </c>
      <c r="B80" s="111">
        <v>6.5</v>
      </c>
      <c r="C80" s="33">
        <v>3.95</v>
      </c>
      <c r="D80" s="33">
        <f t="shared" si="4"/>
        <v>60.769230769230774</v>
      </c>
      <c r="E80" s="33">
        <v>4.5999999999999996</v>
      </c>
      <c r="F80" s="34">
        <f t="shared" si="5"/>
        <v>-0.64999999999999947</v>
      </c>
      <c r="G80" s="103">
        <v>2</v>
      </c>
      <c r="H80" s="33">
        <v>0.83</v>
      </c>
      <c r="I80" s="33">
        <f t="shared" si="6"/>
        <v>41.5</v>
      </c>
      <c r="J80" s="33">
        <v>1.8</v>
      </c>
      <c r="K80" s="34">
        <f t="shared" si="7"/>
        <v>-0.97000000000000008</v>
      </c>
    </row>
    <row r="81" spans="1:11" x14ac:dyDescent="0.2">
      <c r="A81" s="16" t="s">
        <v>75</v>
      </c>
      <c r="B81" s="103">
        <v>5.4</v>
      </c>
      <c r="C81" s="33">
        <v>5.673</v>
      </c>
      <c r="D81" s="33">
        <f t="shared" si="4"/>
        <v>105.05555555555554</v>
      </c>
      <c r="E81" s="33">
        <v>5.6</v>
      </c>
      <c r="F81" s="34">
        <f t="shared" si="5"/>
        <v>7.3000000000000398E-2</v>
      </c>
      <c r="G81" s="103">
        <v>1.1000000000000001</v>
      </c>
      <c r="H81" s="33">
        <v>1.2589999999999999</v>
      </c>
      <c r="I81" s="33">
        <f t="shared" si="6"/>
        <v>114.45454545454542</v>
      </c>
      <c r="J81" s="33">
        <v>1.1000000000000001</v>
      </c>
      <c r="K81" s="34">
        <f t="shared" si="7"/>
        <v>0.15899999999999981</v>
      </c>
    </row>
    <row r="82" spans="1:11" hidden="1" x14ac:dyDescent="0.2">
      <c r="A82" s="16" t="s">
        <v>116</v>
      </c>
      <c r="B82" s="103">
        <v>0</v>
      </c>
      <c r="C82" s="33"/>
      <c r="D82" s="33" t="str">
        <f t="shared" si="4"/>
        <v/>
      </c>
      <c r="E82" s="33"/>
      <c r="F82" s="34" t="str">
        <f t="shared" si="5"/>
        <v/>
      </c>
      <c r="G82" s="103">
        <v>0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hidden="1" x14ac:dyDescent="0.2">
      <c r="A83" s="16" t="s">
        <v>117</v>
      </c>
      <c r="B83" s="103">
        <v>0</v>
      </c>
      <c r="C83" s="33"/>
      <c r="D83" s="33" t="str">
        <f t="shared" si="4"/>
        <v/>
      </c>
      <c r="E83" s="33"/>
      <c r="F83" s="34" t="str">
        <f t="shared" si="5"/>
        <v/>
      </c>
      <c r="G83" s="103">
        <v>0</v>
      </c>
      <c r="H83" s="33"/>
      <c r="I83" s="33" t="str">
        <f t="shared" si="6"/>
        <v/>
      </c>
      <c r="J83" s="33"/>
      <c r="K83" s="34" t="str">
        <f t="shared" si="7"/>
        <v/>
      </c>
    </row>
    <row r="84" spans="1:11" x14ac:dyDescent="0.2">
      <c r="A84" s="16" t="s">
        <v>78</v>
      </c>
      <c r="B84" s="103">
        <v>4.5999999999999996</v>
      </c>
      <c r="C84" s="33">
        <v>3.7789999999999999</v>
      </c>
      <c r="D84" s="33">
        <f t="shared" si="4"/>
        <v>82.152173913043484</v>
      </c>
      <c r="E84" s="33">
        <v>3.9</v>
      </c>
      <c r="F84" s="34">
        <f t="shared" si="5"/>
        <v>-0.121</v>
      </c>
      <c r="G84" s="103">
        <v>1</v>
      </c>
      <c r="H84" s="33">
        <v>0.93500000000000005</v>
      </c>
      <c r="I84" s="33">
        <f t="shared" si="6"/>
        <v>93.5</v>
      </c>
      <c r="J84" s="33">
        <v>1</v>
      </c>
      <c r="K84" s="34">
        <f t="shared" si="7"/>
        <v>-6.4999999999999947E-2</v>
      </c>
    </row>
    <row r="85" spans="1:11" hidden="1" x14ac:dyDescent="0.2">
      <c r="A85" s="16" t="s">
        <v>118</v>
      </c>
      <c r="B85" s="103">
        <v>0</v>
      </c>
      <c r="C85" s="33"/>
      <c r="D85" s="33" t="str">
        <f t="shared" si="4"/>
        <v/>
      </c>
      <c r="E85" s="33"/>
      <c r="F85" s="34" t="str">
        <f t="shared" si="5"/>
        <v/>
      </c>
      <c r="G85" s="103">
        <v>0</v>
      </c>
      <c r="H85" s="33"/>
      <c r="I85" s="33" t="str">
        <f t="shared" si="6"/>
        <v/>
      </c>
      <c r="J85" s="33"/>
      <c r="K85" s="34" t="str">
        <f t="shared" si="7"/>
        <v/>
      </c>
    </row>
    <row r="86" spans="1:11" x14ac:dyDescent="0.2">
      <c r="A86" s="16" t="s">
        <v>80</v>
      </c>
      <c r="B86" s="103">
        <v>8.9</v>
      </c>
      <c r="C86" s="33">
        <v>8.8000000000000007</v>
      </c>
      <c r="D86" s="33">
        <f t="shared" si="4"/>
        <v>98.876404494382029</v>
      </c>
      <c r="E86" s="33">
        <v>8.8000000000000007</v>
      </c>
      <c r="F86" s="34">
        <f t="shared" si="5"/>
        <v>0</v>
      </c>
      <c r="G86" s="103">
        <v>1.3</v>
      </c>
      <c r="H86" s="33">
        <v>1.2</v>
      </c>
      <c r="I86" s="33">
        <f t="shared" si="6"/>
        <v>92.307692307692307</v>
      </c>
      <c r="J86" s="33">
        <v>1.4</v>
      </c>
      <c r="K86" s="34">
        <f t="shared" si="7"/>
        <v>-0.19999999999999996</v>
      </c>
    </row>
    <row r="87" spans="1:11" x14ac:dyDescent="0.2">
      <c r="A87" s="16" t="s">
        <v>81</v>
      </c>
      <c r="B87" s="103">
        <v>4.0999999999999996</v>
      </c>
      <c r="C87" s="33">
        <v>3.8</v>
      </c>
      <c r="D87" s="33">
        <f t="shared" si="4"/>
        <v>92.682926829268297</v>
      </c>
      <c r="E87" s="33">
        <v>3.8</v>
      </c>
      <c r="F87" s="34">
        <f t="shared" si="5"/>
        <v>0</v>
      </c>
      <c r="G87" s="103">
        <v>0.8</v>
      </c>
      <c r="H87" s="33">
        <v>0.77</v>
      </c>
      <c r="I87" s="33">
        <f t="shared" si="6"/>
        <v>96.25</v>
      </c>
      <c r="J87" s="33">
        <v>0.8</v>
      </c>
      <c r="K87" s="34">
        <f t="shared" si="7"/>
        <v>-3.0000000000000027E-2</v>
      </c>
    </row>
    <row r="88" spans="1:11" x14ac:dyDescent="0.2">
      <c r="A88" s="16" t="s">
        <v>82</v>
      </c>
      <c r="B88" s="103">
        <v>7.3</v>
      </c>
      <c r="C88" s="33">
        <v>7.3</v>
      </c>
      <c r="D88" s="33">
        <f t="shared" si="4"/>
        <v>100</v>
      </c>
      <c r="E88" s="33">
        <v>6</v>
      </c>
      <c r="F88" s="34">
        <f t="shared" si="5"/>
        <v>1.2999999999999998</v>
      </c>
      <c r="G88" s="103">
        <v>2</v>
      </c>
      <c r="H88" s="33">
        <v>2</v>
      </c>
      <c r="I88" s="33">
        <f t="shared" si="6"/>
        <v>100</v>
      </c>
      <c r="J88" s="33">
        <v>1.6</v>
      </c>
      <c r="K88" s="34">
        <f t="shared" si="7"/>
        <v>0.39999999999999991</v>
      </c>
    </row>
    <row r="89" spans="1:11" s="23" customFormat="1" ht="15" x14ac:dyDescent="0.25">
      <c r="A89" s="16" t="s">
        <v>83</v>
      </c>
      <c r="B89" s="18">
        <v>1.8</v>
      </c>
      <c r="C89" s="33">
        <v>1.145</v>
      </c>
      <c r="D89" s="33">
        <f t="shared" si="4"/>
        <v>63.611111111111107</v>
      </c>
      <c r="E89" s="33">
        <v>1.8</v>
      </c>
      <c r="F89" s="34">
        <f t="shared" si="5"/>
        <v>-0.65500000000000003</v>
      </c>
      <c r="G89" s="18">
        <v>0.5</v>
      </c>
      <c r="H89" s="33">
        <v>0.37</v>
      </c>
      <c r="I89" s="33">
        <f t="shared" si="6"/>
        <v>74</v>
      </c>
      <c r="J89" s="33">
        <v>0.51</v>
      </c>
      <c r="K89" s="34">
        <f t="shared" si="7"/>
        <v>-0.14000000000000001</v>
      </c>
    </row>
    <row r="90" spans="1:11" x14ac:dyDescent="0.2">
      <c r="A90" s="16" t="s">
        <v>119</v>
      </c>
      <c r="B90" s="103">
        <v>0.7</v>
      </c>
      <c r="C90" s="33">
        <v>0.7</v>
      </c>
      <c r="D90" s="33">
        <f>IF(C90&gt;0,C90/B90*100,"")</f>
        <v>100</v>
      </c>
      <c r="E90" s="33">
        <v>0.7</v>
      </c>
      <c r="F90" s="34">
        <f>IF(C90&gt;0,C90-E90,"")</f>
        <v>0</v>
      </c>
      <c r="G90" s="103">
        <v>0.2</v>
      </c>
      <c r="H90" s="33">
        <v>0.1</v>
      </c>
      <c r="I90" s="33">
        <f t="shared" si="6"/>
        <v>50</v>
      </c>
      <c r="J90" s="33">
        <v>0.2</v>
      </c>
      <c r="K90" s="34">
        <f t="shared" si="7"/>
        <v>-0.1</v>
      </c>
    </row>
    <row r="91" spans="1:11" hidden="1" x14ac:dyDescent="0.2">
      <c r="A91" s="16" t="s">
        <v>120</v>
      </c>
      <c r="B91" s="103">
        <v>0</v>
      </c>
      <c r="C91" s="33"/>
      <c r="D91" s="33" t="str">
        <f t="shared" si="4"/>
        <v/>
      </c>
      <c r="E91" s="33"/>
      <c r="F91" s="34" t="str">
        <f t="shared" si="5"/>
        <v/>
      </c>
      <c r="G91" s="103">
        <v>0</v>
      </c>
      <c r="H91" s="33"/>
      <c r="I91" s="33" t="str">
        <f t="shared" si="6"/>
        <v/>
      </c>
      <c r="J91" s="33"/>
      <c r="K91" s="34" t="str">
        <f t="shared" si="7"/>
        <v/>
      </c>
    </row>
    <row r="92" spans="1:11" s="23" customFormat="1" ht="15" x14ac:dyDescent="0.25">
      <c r="A92" s="12" t="s">
        <v>86</v>
      </c>
      <c r="B92" s="104">
        <v>16.3</v>
      </c>
      <c r="C92" s="30">
        <f>SUM(C93:C101)</f>
        <v>8.879999999999999</v>
      </c>
      <c r="D92" s="30">
        <f t="shared" si="4"/>
        <v>54.478527607361961</v>
      </c>
      <c r="E92" s="30">
        <v>12.5</v>
      </c>
      <c r="F92" s="31">
        <f t="shared" si="5"/>
        <v>-3.620000000000001</v>
      </c>
      <c r="G92" s="104">
        <v>7.5</v>
      </c>
      <c r="H92" s="30">
        <f>SUM(H93:H101)</f>
        <v>4.157</v>
      </c>
      <c r="I92" s="30">
        <f t="shared" si="6"/>
        <v>55.426666666666669</v>
      </c>
      <c r="J92" s="30">
        <v>5.6</v>
      </c>
      <c r="K92" s="31">
        <f t="shared" si="7"/>
        <v>-1.4429999999999996</v>
      </c>
    </row>
    <row r="93" spans="1:11" x14ac:dyDescent="0.2">
      <c r="A93" s="16" t="s">
        <v>87</v>
      </c>
      <c r="B93" s="103">
        <v>2.8</v>
      </c>
      <c r="C93" s="33">
        <v>1.9</v>
      </c>
      <c r="D93" s="33">
        <f t="shared" si="4"/>
        <v>67.857142857142861</v>
      </c>
      <c r="E93" s="33">
        <v>2.8</v>
      </c>
      <c r="F93" s="34">
        <f t="shared" si="5"/>
        <v>-0.89999999999999991</v>
      </c>
      <c r="G93" s="103">
        <v>0.9</v>
      </c>
      <c r="H93" s="33">
        <v>0.4</v>
      </c>
      <c r="I93" s="33">
        <f t="shared" si="6"/>
        <v>44.44444444444445</v>
      </c>
      <c r="J93" s="33">
        <v>0.9</v>
      </c>
      <c r="K93" s="34">
        <f t="shared" si="7"/>
        <v>-0.5</v>
      </c>
    </row>
    <row r="94" spans="1:11" x14ac:dyDescent="0.2">
      <c r="A94" s="16" t="s">
        <v>88</v>
      </c>
      <c r="B94" s="103">
        <v>4.3</v>
      </c>
      <c r="C94" s="33">
        <v>3.3479999999999999</v>
      </c>
      <c r="D94" s="33">
        <f t="shared" si="4"/>
        <v>77.860465116279059</v>
      </c>
      <c r="E94" s="33">
        <v>3.6</v>
      </c>
      <c r="F94" s="34">
        <f t="shared" si="5"/>
        <v>-0.25200000000000022</v>
      </c>
      <c r="G94" s="103">
        <v>3.6</v>
      </c>
      <c r="H94" s="33">
        <v>3.1110000000000002</v>
      </c>
      <c r="I94" s="33">
        <f t="shared" si="6"/>
        <v>86.416666666666671</v>
      </c>
      <c r="J94" s="33">
        <v>3.1</v>
      </c>
      <c r="K94" s="34">
        <f t="shared" si="7"/>
        <v>1.1000000000000121E-2</v>
      </c>
    </row>
    <row r="95" spans="1:11" x14ac:dyDescent="0.2">
      <c r="A95" s="16" t="s">
        <v>89</v>
      </c>
      <c r="B95" s="103">
        <v>1</v>
      </c>
      <c r="C95" s="33">
        <v>0.79</v>
      </c>
      <c r="D95" s="33">
        <f t="shared" si="4"/>
        <v>79</v>
      </c>
      <c r="E95" s="33">
        <v>0.9</v>
      </c>
      <c r="F95" s="34">
        <f t="shared" si="5"/>
        <v>-0.10999999999999999</v>
      </c>
      <c r="G95" s="103">
        <v>0.5</v>
      </c>
      <c r="H95" s="33"/>
      <c r="I95" s="33" t="str">
        <f t="shared" si="6"/>
        <v/>
      </c>
      <c r="J95" s="33">
        <v>0.3</v>
      </c>
      <c r="K95" s="34" t="str">
        <f t="shared" si="7"/>
        <v/>
      </c>
    </row>
    <row r="96" spans="1:11" x14ac:dyDescent="0.2">
      <c r="A96" s="16" t="s">
        <v>90</v>
      </c>
      <c r="B96" s="103">
        <v>2.5</v>
      </c>
      <c r="C96" s="33">
        <v>2.4319999999999999</v>
      </c>
      <c r="D96" s="33">
        <f t="shared" si="4"/>
        <v>97.28</v>
      </c>
      <c r="E96" s="33">
        <v>2.2999999999999998</v>
      </c>
      <c r="F96" s="34">
        <f t="shared" si="5"/>
        <v>0.13200000000000012</v>
      </c>
      <c r="G96" s="103">
        <v>0.8</v>
      </c>
      <c r="H96" s="33">
        <v>0.64600000000000002</v>
      </c>
      <c r="I96" s="33">
        <f t="shared" si="6"/>
        <v>80.75</v>
      </c>
      <c r="J96" s="33">
        <v>0.4</v>
      </c>
      <c r="K96" s="34">
        <f t="shared" si="7"/>
        <v>0.246</v>
      </c>
    </row>
    <row r="97" spans="1:11" ht="14.25" hidden="1" customHeight="1" x14ac:dyDescent="0.2">
      <c r="A97" s="16" t="s">
        <v>91</v>
      </c>
      <c r="B97" s="103">
        <v>0.8</v>
      </c>
      <c r="C97" s="33"/>
      <c r="D97" s="33" t="str">
        <f t="shared" si="4"/>
        <v/>
      </c>
      <c r="E97" s="33"/>
      <c r="F97" s="34" t="str">
        <f t="shared" si="5"/>
        <v/>
      </c>
      <c r="G97" s="103">
        <v>0.3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ht="14.25" hidden="1" customHeight="1" x14ac:dyDescent="0.2">
      <c r="A98" s="16" t="s">
        <v>121</v>
      </c>
      <c r="B98" s="103">
        <v>0</v>
      </c>
      <c r="C98" s="33"/>
      <c r="D98" s="33" t="str">
        <f t="shared" si="4"/>
        <v/>
      </c>
      <c r="E98" s="33"/>
      <c r="F98" s="34" t="str">
        <f t="shared" si="5"/>
        <v/>
      </c>
      <c r="G98" s="103">
        <v>0</v>
      </c>
      <c r="H98" s="33"/>
      <c r="I98" s="33" t="str">
        <f t="shared" si="6"/>
        <v/>
      </c>
      <c r="J98" s="33"/>
      <c r="K98" s="34" t="str">
        <f t="shared" si="7"/>
        <v/>
      </c>
    </row>
    <row r="99" spans="1:11" ht="14.25" hidden="1" customHeight="1" x14ac:dyDescent="0.2">
      <c r="A99" s="16" t="s">
        <v>93</v>
      </c>
      <c r="B99" s="103">
        <v>1.2</v>
      </c>
      <c r="C99" s="33"/>
      <c r="D99" s="33" t="str">
        <f t="shared" si="4"/>
        <v/>
      </c>
      <c r="E99" s="33">
        <v>0.4</v>
      </c>
      <c r="F99" s="34" t="str">
        <f t="shared" si="5"/>
        <v/>
      </c>
      <c r="G99" s="103">
        <v>0.1</v>
      </c>
      <c r="H99" s="33"/>
      <c r="I99" s="33" t="str">
        <f t="shared" si="6"/>
        <v/>
      </c>
      <c r="J99" s="33">
        <v>0.1</v>
      </c>
      <c r="K99" s="34" t="str">
        <f t="shared" si="7"/>
        <v/>
      </c>
    </row>
    <row r="100" spans="1:11" ht="14.25" hidden="1" customHeight="1" x14ac:dyDescent="0.2">
      <c r="A100" s="16" t="s">
        <v>94</v>
      </c>
      <c r="B100" s="18">
        <v>2.2000000000000002</v>
      </c>
      <c r="C100" s="41"/>
      <c r="D100" s="33" t="str">
        <f t="shared" si="4"/>
        <v/>
      </c>
      <c r="E100" s="17">
        <v>2</v>
      </c>
      <c r="F100" s="34" t="str">
        <f t="shared" si="5"/>
        <v/>
      </c>
      <c r="G100" s="18">
        <v>0.8</v>
      </c>
      <c r="H100" s="41"/>
      <c r="I100" s="33" t="str">
        <f t="shared" si="6"/>
        <v/>
      </c>
      <c r="J100" s="17">
        <v>0.6</v>
      </c>
      <c r="K100" s="34" t="str">
        <f t="shared" si="7"/>
        <v/>
      </c>
    </row>
    <row r="101" spans="1:11" s="20" customFormat="1" x14ac:dyDescent="0.2">
      <c r="A101" s="27" t="s">
        <v>95</v>
      </c>
      <c r="B101" s="101">
        <v>1.6</v>
      </c>
      <c r="C101" s="25">
        <v>0.41</v>
      </c>
      <c r="D101" s="43">
        <f t="shared" si="4"/>
        <v>25.624999999999996</v>
      </c>
      <c r="E101" s="25">
        <v>0.5</v>
      </c>
      <c r="F101" s="44">
        <f t="shared" si="5"/>
        <v>-9.0000000000000024E-2</v>
      </c>
      <c r="G101" s="101">
        <v>0.7</v>
      </c>
      <c r="H101" s="42"/>
      <c r="I101" s="43" t="str">
        <f t="shared" si="6"/>
        <v/>
      </c>
      <c r="J101" s="42">
        <v>0.2</v>
      </c>
      <c r="K101" s="44" t="str">
        <f t="shared" si="7"/>
        <v/>
      </c>
    </row>
    <row r="102" spans="1:11" s="20" customFormat="1" x14ac:dyDescent="0.2">
      <c r="E102" s="21"/>
    </row>
    <row r="103" spans="1:11" s="20" customFormat="1" x14ac:dyDescent="0.2">
      <c r="E103" s="21"/>
    </row>
    <row r="104" spans="1:11" s="20" customFormat="1" x14ac:dyDescent="0.2">
      <c r="E104" s="21"/>
    </row>
    <row r="105" spans="1:11" s="20" customFormat="1" x14ac:dyDescent="0.2">
      <c r="E105" s="21"/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7" orientation="landscape" r:id="rId1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24" sqref="F24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4.5703125" style="4" customWidth="1"/>
    <col min="8" max="8" width="11.5703125" style="4" customWidth="1"/>
    <col min="9" max="10" width="10" style="4" customWidth="1"/>
    <col min="11" max="11" width="10.7109375" style="4" customWidth="1"/>
    <col min="12" max="12" width="8.85546875" style="4" customWidth="1"/>
    <col min="13" max="250" width="8.85546875" style="24"/>
    <col min="251" max="251" width="29" style="24" customWidth="1"/>
    <col min="252" max="252" width="14" style="24" customWidth="1"/>
    <col min="253" max="253" width="9.42578125" style="24" customWidth="1"/>
    <col min="254" max="254" width="9.140625" style="24" customWidth="1"/>
    <col min="255" max="255" width="8.5703125" style="24" customWidth="1"/>
    <col min="256" max="256" width="9.85546875" style="24" customWidth="1"/>
    <col min="257" max="257" width="15.140625" style="24" customWidth="1"/>
    <col min="258" max="258" width="11.5703125" style="24" customWidth="1"/>
    <col min="259" max="259" width="9.85546875" style="24" customWidth="1"/>
    <col min="260" max="260" width="10.140625" style="24" customWidth="1"/>
    <col min="261" max="261" width="10.5703125" style="24" bestFit="1" customWidth="1"/>
    <col min="262" max="263" width="8.85546875" style="24" customWidth="1"/>
    <col min="264" max="506" width="8.85546875" style="24"/>
    <col min="507" max="507" width="29" style="24" customWidth="1"/>
    <col min="508" max="508" width="14" style="24" customWidth="1"/>
    <col min="509" max="509" width="9.42578125" style="24" customWidth="1"/>
    <col min="510" max="510" width="9.140625" style="24" customWidth="1"/>
    <col min="511" max="511" width="8.5703125" style="24" customWidth="1"/>
    <col min="512" max="512" width="9.85546875" style="24" customWidth="1"/>
    <col min="513" max="513" width="15.140625" style="24" customWidth="1"/>
    <col min="514" max="514" width="11.5703125" style="24" customWidth="1"/>
    <col min="515" max="515" width="9.85546875" style="24" customWidth="1"/>
    <col min="516" max="516" width="10.140625" style="24" customWidth="1"/>
    <col min="517" max="517" width="10.5703125" style="24" bestFit="1" customWidth="1"/>
    <col min="518" max="519" width="8.85546875" style="24" customWidth="1"/>
    <col min="520" max="762" width="8.85546875" style="24"/>
    <col min="763" max="763" width="29" style="24" customWidth="1"/>
    <col min="764" max="764" width="14" style="24" customWidth="1"/>
    <col min="765" max="765" width="9.42578125" style="24" customWidth="1"/>
    <col min="766" max="766" width="9.140625" style="24" customWidth="1"/>
    <col min="767" max="767" width="8.5703125" style="24" customWidth="1"/>
    <col min="768" max="768" width="9.85546875" style="24" customWidth="1"/>
    <col min="769" max="769" width="15.140625" style="24" customWidth="1"/>
    <col min="770" max="770" width="11.5703125" style="24" customWidth="1"/>
    <col min="771" max="771" width="9.85546875" style="24" customWidth="1"/>
    <col min="772" max="772" width="10.140625" style="24" customWidth="1"/>
    <col min="773" max="773" width="10.5703125" style="24" bestFit="1" customWidth="1"/>
    <col min="774" max="775" width="8.85546875" style="24" customWidth="1"/>
    <col min="776" max="1018" width="8.85546875" style="24"/>
    <col min="1019" max="1019" width="29" style="24" customWidth="1"/>
    <col min="1020" max="1020" width="14" style="24" customWidth="1"/>
    <col min="1021" max="1021" width="9.42578125" style="24" customWidth="1"/>
    <col min="1022" max="1022" width="9.140625" style="24" customWidth="1"/>
    <col min="1023" max="1023" width="8.5703125" style="24" customWidth="1"/>
    <col min="1024" max="1024" width="9.85546875" style="24" customWidth="1"/>
    <col min="1025" max="1025" width="15.140625" style="24" customWidth="1"/>
    <col min="1026" max="1026" width="11.5703125" style="24" customWidth="1"/>
    <col min="1027" max="1027" width="9.85546875" style="24" customWidth="1"/>
    <col min="1028" max="1028" width="10.140625" style="24" customWidth="1"/>
    <col min="1029" max="1029" width="10.5703125" style="24" bestFit="1" customWidth="1"/>
    <col min="1030" max="1031" width="8.85546875" style="24" customWidth="1"/>
    <col min="1032" max="1274" width="8.85546875" style="24"/>
    <col min="1275" max="1275" width="29" style="24" customWidth="1"/>
    <col min="1276" max="1276" width="14" style="24" customWidth="1"/>
    <col min="1277" max="1277" width="9.42578125" style="24" customWidth="1"/>
    <col min="1278" max="1278" width="9.140625" style="24" customWidth="1"/>
    <col min="1279" max="1279" width="8.5703125" style="24" customWidth="1"/>
    <col min="1280" max="1280" width="9.85546875" style="24" customWidth="1"/>
    <col min="1281" max="1281" width="15.140625" style="24" customWidth="1"/>
    <col min="1282" max="1282" width="11.5703125" style="24" customWidth="1"/>
    <col min="1283" max="1283" width="9.85546875" style="24" customWidth="1"/>
    <col min="1284" max="1284" width="10.140625" style="24" customWidth="1"/>
    <col min="1285" max="1285" width="10.5703125" style="24" bestFit="1" customWidth="1"/>
    <col min="1286" max="1287" width="8.85546875" style="24" customWidth="1"/>
    <col min="1288" max="1530" width="8.85546875" style="24"/>
    <col min="1531" max="1531" width="29" style="24" customWidth="1"/>
    <col min="1532" max="1532" width="14" style="24" customWidth="1"/>
    <col min="1533" max="1533" width="9.42578125" style="24" customWidth="1"/>
    <col min="1534" max="1534" width="9.140625" style="24" customWidth="1"/>
    <col min="1535" max="1535" width="8.5703125" style="24" customWidth="1"/>
    <col min="1536" max="1536" width="9.85546875" style="24" customWidth="1"/>
    <col min="1537" max="1537" width="15.140625" style="24" customWidth="1"/>
    <col min="1538" max="1538" width="11.5703125" style="24" customWidth="1"/>
    <col min="1539" max="1539" width="9.85546875" style="24" customWidth="1"/>
    <col min="1540" max="1540" width="10.140625" style="24" customWidth="1"/>
    <col min="1541" max="1541" width="10.5703125" style="24" bestFit="1" customWidth="1"/>
    <col min="1542" max="1543" width="8.85546875" style="24" customWidth="1"/>
    <col min="1544" max="1786" width="8.85546875" style="24"/>
    <col min="1787" max="1787" width="29" style="24" customWidth="1"/>
    <col min="1788" max="1788" width="14" style="24" customWidth="1"/>
    <col min="1789" max="1789" width="9.42578125" style="24" customWidth="1"/>
    <col min="1790" max="1790" width="9.140625" style="24" customWidth="1"/>
    <col min="1791" max="1791" width="8.5703125" style="24" customWidth="1"/>
    <col min="1792" max="1792" width="9.85546875" style="24" customWidth="1"/>
    <col min="1793" max="1793" width="15.140625" style="24" customWidth="1"/>
    <col min="1794" max="1794" width="11.5703125" style="24" customWidth="1"/>
    <col min="1795" max="1795" width="9.85546875" style="24" customWidth="1"/>
    <col min="1796" max="1796" width="10.140625" style="24" customWidth="1"/>
    <col min="1797" max="1797" width="10.5703125" style="24" bestFit="1" customWidth="1"/>
    <col min="1798" max="1799" width="8.85546875" style="24" customWidth="1"/>
    <col min="1800" max="2042" width="8.85546875" style="24"/>
    <col min="2043" max="2043" width="29" style="24" customWidth="1"/>
    <col min="2044" max="2044" width="14" style="24" customWidth="1"/>
    <col min="2045" max="2045" width="9.42578125" style="24" customWidth="1"/>
    <col min="2046" max="2046" width="9.140625" style="24" customWidth="1"/>
    <col min="2047" max="2047" width="8.5703125" style="24" customWidth="1"/>
    <col min="2048" max="2048" width="9.85546875" style="24" customWidth="1"/>
    <col min="2049" max="2049" width="15.140625" style="24" customWidth="1"/>
    <col min="2050" max="2050" width="11.5703125" style="24" customWidth="1"/>
    <col min="2051" max="2051" width="9.85546875" style="24" customWidth="1"/>
    <col min="2052" max="2052" width="10.140625" style="24" customWidth="1"/>
    <col min="2053" max="2053" width="10.5703125" style="24" bestFit="1" customWidth="1"/>
    <col min="2054" max="2055" width="8.85546875" style="24" customWidth="1"/>
    <col min="2056" max="2298" width="8.85546875" style="24"/>
    <col min="2299" max="2299" width="29" style="24" customWidth="1"/>
    <col min="2300" max="2300" width="14" style="24" customWidth="1"/>
    <col min="2301" max="2301" width="9.42578125" style="24" customWidth="1"/>
    <col min="2302" max="2302" width="9.140625" style="24" customWidth="1"/>
    <col min="2303" max="2303" width="8.5703125" style="24" customWidth="1"/>
    <col min="2304" max="2304" width="9.85546875" style="24" customWidth="1"/>
    <col min="2305" max="2305" width="15.140625" style="24" customWidth="1"/>
    <col min="2306" max="2306" width="11.5703125" style="24" customWidth="1"/>
    <col min="2307" max="2307" width="9.85546875" style="24" customWidth="1"/>
    <col min="2308" max="2308" width="10.140625" style="24" customWidth="1"/>
    <col min="2309" max="2309" width="10.5703125" style="24" bestFit="1" customWidth="1"/>
    <col min="2310" max="2311" width="8.85546875" style="24" customWidth="1"/>
    <col min="2312" max="2554" width="8.85546875" style="24"/>
    <col min="2555" max="2555" width="29" style="24" customWidth="1"/>
    <col min="2556" max="2556" width="14" style="24" customWidth="1"/>
    <col min="2557" max="2557" width="9.42578125" style="24" customWidth="1"/>
    <col min="2558" max="2558" width="9.140625" style="24" customWidth="1"/>
    <col min="2559" max="2559" width="8.5703125" style="24" customWidth="1"/>
    <col min="2560" max="2560" width="9.85546875" style="24" customWidth="1"/>
    <col min="2561" max="2561" width="15.140625" style="24" customWidth="1"/>
    <col min="2562" max="2562" width="11.5703125" style="24" customWidth="1"/>
    <col min="2563" max="2563" width="9.85546875" style="24" customWidth="1"/>
    <col min="2564" max="2564" width="10.140625" style="24" customWidth="1"/>
    <col min="2565" max="2565" width="10.5703125" style="24" bestFit="1" customWidth="1"/>
    <col min="2566" max="2567" width="8.85546875" style="24" customWidth="1"/>
    <col min="2568" max="2810" width="8.85546875" style="24"/>
    <col min="2811" max="2811" width="29" style="24" customWidth="1"/>
    <col min="2812" max="2812" width="14" style="24" customWidth="1"/>
    <col min="2813" max="2813" width="9.42578125" style="24" customWidth="1"/>
    <col min="2814" max="2814" width="9.140625" style="24" customWidth="1"/>
    <col min="2815" max="2815" width="8.5703125" style="24" customWidth="1"/>
    <col min="2816" max="2816" width="9.85546875" style="24" customWidth="1"/>
    <col min="2817" max="2817" width="15.140625" style="24" customWidth="1"/>
    <col min="2818" max="2818" width="11.5703125" style="24" customWidth="1"/>
    <col min="2819" max="2819" width="9.85546875" style="24" customWidth="1"/>
    <col min="2820" max="2820" width="10.140625" style="24" customWidth="1"/>
    <col min="2821" max="2821" width="10.5703125" style="24" bestFit="1" customWidth="1"/>
    <col min="2822" max="2823" width="8.85546875" style="24" customWidth="1"/>
    <col min="2824" max="3066" width="8.85546875" style="24"/>
    <col min="3067" max="3067" width="29" style="24" customWidth="1"/>
    <col min="3068" max="3068" width="14" style="24" customWidth="1"/>
    <col min="3069" max="3069" width="9.42578125" style="24" customWidth="1"/>
    <col min="3070" max="3070" width="9.140625" style="24" customWidth="1"/>
    <col min="3071" max="3071" width="8.5703125" style="24" customWidth="1"/>
    <col min="3072" max="3072" width="9.85546875" style="24" customWidth="1"/>
    <col min="3073" max="3073" width="15.140625" style="24" customWidth="1"/>
    <col min="3074" max="3074" width="11.5703125" style="24" customWidth="1"/>
    <col min="3075" max="3075" width="9.85546875" style="24" customWidth="1"/>
    <col min="3076" max="3076" width="10.140625" style="24" customWidth="1"/>
    <col min="3077" max="3077" width="10.5703125" style="24" bestFit="1" customWidth="1"/>
    <col min="3078" max="3079" width="8.85546875" style="24" customWidth="1"/>
    <col min="3080" max="3322" width="8.85546875" style="24"/>
    <col min="3323" max="3323" width="29" style="24" customWidth="1"/>
    <col min="3324" max="3324" width="14" style="24" customWidth="1"/>
    <col min="3325" max="3325" width="9.42578125" style="24" customWidth="1"/>
    <col min="3326" max="3326" width="9.140625" style="24" customWidth="1"/>
    <col min="3327" max="3327" width="8.5703125" style="24" customWidth="1"/>
    <col min="3328" max="3328" width="9.85546875" style="24" customWidth="1"/>
    <col min="3329" max="3329" width="15.140625" style="24" customWidth="1"/>
    <col min="3330" max="3330" width="11.5703125" style="24" customWidth="1"/>
    <col min="3331" max="3331" width="9.85546875" style="24" customWidth="1"/>
    <col min="3332" max="3332" width="10.140625" style="24" customWidth="1"/>
    <col min="3333" max="3333" width="10.5703125" style="24" bestFit="1" customWidth="1"/>
    <col min="3334" max="3335" width="8.85546875" style="24" customWidth="1"/>
    <col min="3336" max="3578" width="8.85546875" style="24"/>
    <col min="3579" max="3579" width="29" style="24" customWidth="1"/>
    <col min="3580" max="3580" width="14" style="24" customWidth="1"/>
    <col min="3581" max="3581" width="9.42578125" style="24" customWidth="1"/>
    <col min="3582" max="3582" width="9.140625" style="24" customWidth="1"/>
    <col min="3583" max="3583" width="8.5703125" style="24" customWidth="1"/>
    <col min="3584" max="3584" width="9.85546875" style="24" customWidth="1"/>
    <col min="3585" max="3585" width="15.140625" style="24" customWidth="1"/>
    <col min="3586" max="3586" width="11.5703125" style="24" customWidth="1"/>
    <col min="3587" max="3587" width="9.85546875" style="24" customWidth="1"/>
    <col min="3588" max="3588" width="10.140625" style="24" customWidth="1"/>
    <col min="3589" max="3589" width="10.5703125" style="24" bestFit="1" customWidth="1"/>
    <col min="3590" max="3591" width="8.85546875" style="24" customWidth="1"/>
    <col min="3592" max="3834" width="8.85546875" style="24"/>
    <col min="3835" max="3835" width="29" style="24" customWidth="1"/>
    <col min="3836" max="3836" width="14" style="24" customWidth="1"/>
    <col min="3837" max="3837" width="9.42578125" style="24" customWidth="1"/>
    <col min="3838" max="3838" width="9.140625" style="24" customWidth="1"/>
    <col min="3839" max="3839" width="8.5703125" style="24" customWidth="1"/>
    <col min="3840" max="3840" width="9.85546875" style="24" customWidth="1"/>
    <col min="3841" max="3841" width="15.140625" style="24" customWidth="1"/>
    <col min="3842" max="3842" width="11.5703125" style="24" customWidth="1"/>
    <col min="3843" max="3843" width="9.85546875" style="24" customWidth="1"/>
    <col min="3844" max="3844" width="10.140625" style="24" customWidth="1"/>
    <col min="3845" max="3845" width="10.5703125" style="24" bestFit="1" customWidth="1"/>
    <col min="3846" max="3847" width="8.85546875" style="24" customWidth="1"/>
    <col min="3848" max="4090" width="8.85546875" style="24"/>
    <col min="4091" max="4091" width="29" style="24" customWidth="1"/>
    <col min="4092" max="4092" width="14" style="24" customWidth="1"/>
    <col min="4093" max="4093" width="9.42578125" style="24" customWidth="1"/>
    <col min="4094" max="4094" width="9.140625" style="24" customWidth="1"/>
    <col min="4095" max="4095" width="8.5703125" style="24" customWidth="1"/>
    <col min="4096" max="4096" width="9.85546875" style="24" customWidth="1"/>
    <col min="4097" max="4097" width="15.140625" style="24" customWidth="1"/>
    <col min="4098" max="4098" width="11.5703125" style="24" customWidth="1"/>
    <col min="4099" max="4099" width="9.85546875" style="24" customWidth="1"/>
    <col min="4100" max="4100" width="10.140625" style="24" customWidth="1"/>
    <col min="4101" max="4101" width="10.5703125" style="24" bestFit="1" customWidth="1"/>
    <col min="4102" max="4103" width="8.85546875" style="24" customWidth="1"/>
    <col min="4104" max="4346" width="8.85546875" style="24"/>
    <col min="4347" max="4347" width="29" style="24" customWidth="1"/>
    <col min="4348" max="4348" width="14" style="24" customWidth="1"/>
    <col min="4349" max="4349" width="9.42578125" style="24" customWidth="1"/>
    <col min="4350" max="4350" width="9.140625" style="24" customWidth="1"/>
    <col min="4351" max="4351" width="8.5703125" style="24" customWidth="1"/>
    <col min="4352" max="4352" width="9.85546875" style="24" customWidth="1"/>
    <col min="4353" max="4353" width="15.140625" style="24" customWidth="1"/>
    <col min="4354" max="4354" width="11.5703125" style="24" customWidth="1"/>
    <col min="4355" max="4355" width="9.85546875" style="24" customWidth="1"/>
    <col min="4356" max="4356" width="10.140625" style="24" customWidth="1"/>
    <col min="4357" max="4357" width="10.5703125" style="24" bestFit="1" customWidth="1"/>
    <col min="4358" max="4359" width="8.85546875" style="24" customWidth="1"/>
    <col min="4360" max="4602" width="8.85546875" style="24"/>
    <col min="4603" max="4603" width="29" style="24" customWidth="1"/>
    <col min="4604" max="4604" width="14" style="24" customWidth="1"/>
    <col min="4605" max="4605" width="9.42578125" style="24" customWidth="1"/>
    <col min="4606" max="4606" width="9.140625" style="24" customWidth="1"/>
    <col min="4607" max="4607" width="8.5703125" style="24" customWidth="1"/>
    <col min="4608" max="4608" width="9.85546875" style="24" customWidth="1"/>
    <col min="4609" max="4609" width="15.140625" style="24" customWidth="1"/>
    <col min="4610" max="4610" width="11.5703125" style="24" customWidth="1"/>
    <col min="4611" max="4611" width="9.85546875" style="24" customWidth="1"/>
    <col min="4612" max="4612" width="10.140625" style="24" customWidth="1"/>
    <col min="4613" max="4613" width="10.5703125" style="24" bestFit="1" customWidth="1"/>
    <col min="4614" max="4615" width="8.85546875" style="24" customWidth="1"/>
    <col min="4616" max="4858" width="8.85546875" style="24"/>
    <col min="4859" max="4859" width="29" style="24" customWidth="1"/>
    <col min="4860" max="4860" width="14" style="24" customWidth="1"/>
    <col min="4861" max="4861" width="9.42578125" style="24" customWidth="1"/>
    <col min="4862" max="4862" width="9.140625" style="24" customWidth="1"/>
    <col min="4863" max="4863" width="8.5703125" style="24" customWidth="1"/>
    <col min="4864" max="4864" width="9.85546875" style="24" customWidth="1"/>
    <col min="4865" max="4865" width="15.140625" style="24" customWidth="1"/>
    <col min="4866" max="4866" width="11.5703125" style="24" customWidth="1"/>
    <col min="4867" max="4867" width="9.85546875" style="24" customWidth="1"/>
    <col min="4868" max="4868" width="10.140625" style="24" customWidth="1"/>
    <col min="4869" max="4869" width="10.5703125" style="24" bestFit="1" customWidth="1"/>
    <col min="4870" max="4871" width="8.85546875" style="24" customWidth="1"/>
    <col min="4872" max="5114" width="8.85546875" style="24"/>
    <col min="5115" max="5115" width="29" style="24" customWidth="1"/>
    <col min="5116" max="5116" width="14" style="24" customWidth="1"/>
    <col min="5117" max="5117" width="9.42578125" style="24" customWidth="1"/>
    <col min="5118" max="5118" width="9.140625" style="24" customWidth="1"/>
    <col min="5119" max="5119" width="8.5703125" style="24" customWidth="1"/>
    <col min="5120" max="5120" width="9.85546875" style="24" customWidth="1"/>
    <col min="5121" max="5121" width="15.140625" style="24" customWidth="1"/>
    <col min="5122" max="5122" width="11.5703125" style="24" customWidth="1"/>
    <col min="5123" max="5123" width="9.85546875" style="24" customWidth="1"/>
    <col min="5124" max="5124" width="10.140625" style="24" customWidth="1"/>
    <col min="5125" max="5125" width="10.5703125" style="24" bestFit="1" customWidth="1"/>
    <col min="5126" max="5127" width="8.85546875" style="24" customWidth="1"/>
    <col min="5128" max="5370" width="8.85546875" style="24"/>
    <col min="5371" max="5371" width="29" style="24" customWidth="1"/>
    <col min="5372" max="5372" width="14" style="24" customWidth="1"/>
    <col min="5373" max="5373" width="9.42578125" style="24" customWidth="1"/>
    <col min="5374" max="5374" width="9.140625" style="24" customWidth="1"/>
    <col min="5375" max="5375" width="8.5703125" style="24" customWidth="1"/>
    <col min="5376" max="5376" width="9.85546875" style="24" customWidth="1"/>
    <col min="5377" max="5377" width="15.140625" style="24" customWidth="1"/>
    <col min="5378" max="5378" width="11.5703125" style="24" customWidth="1"/>
    <col min="5379" max="5379" width="9.85546875" style="24" customWidth="1"/>
    <col min="5380" max="5380" width="10.140625" style="24" customWidth="1"/>
    <col min="5381" max="5381" width="10.5703125" style="24" bestFit="1" customWidth="1"/>
    <col min="5382" max="5383" width="8.85546875" style="24" customWidth="1"/>
    <col min="5384" max="5626" width="8.85546875" style="24"/>
    <col min="5627" max="5627" width="29" style="24" customWidth="1"/>
    <col min="5628" max="5628" width="14" style="24" customWidth="1"/>
    <col min="5629" max="5629" width="9.42578125" style="24" customWidth="1"/>
    <col min="5630" max="5630" width="9.140625" style="24" customWidth="1"/>
    <col min="5631" max="5631" width="8.5703125" style="24" customWidth="1"/>
    <col min="5632" max="5632" width="9.85546875" style="24" customWidth="1"/>
    <col min="5633" max="5633" width="15.140625" style="24" customWidth="1"/>
    <col min="5634" max="5634" width="11.5703125" style="24" customWidth="1"/>
    <col min="5635" max="5635" width="9.85546875" style="24" customWidth="1"/>
    <col min="5636" max="5636" width="10.140625" style="24" customWidth="1"/>
    <col min="5637" max="5637" width="10.5703125" style="24" bestFit="1" customWidth="1"/>
    <col min="5638" max="5639" width="8.85546875" style="24" customWidth="1"/>
    <col min="5640" max="5882" width="8.85546875" style="24"/>
    <col min="5883" max="5883" width="29" style="24" customWidth="1"/>
    <col min="5884" max="5884" width="14" style="24" customWidth="1"/>
    <col min="5885" max="5885" width="9.42578125" style="24" customWidth="1"/>
    <col min="5886" max="5886" width="9.140625" style="24" customWidth="1"/>
    <col min="5887" max="5887" width="8.5703125" style="24" customWidth="1"/>
    <col min="5888" max="5888" width="9.85546875" style="24" customWidth="1"/>
    <col min="5889" max="5889" width="15.140625" style="24" customWidth="1"/>
    <col min="5890" max="5890" width="11.5703125" style="24" customWidth="1"/>
    <col min="5891" max="5891" width="9.85546875" style="24" customWidth="1"/>
    <col min="5892" max="5892" width="10.140625" style="24" customWidth="1"/>
    <col min="5893" max="5893" width="10.5703125" style="24" bestFit="1" customWidth="1"/>
    <col min="5894" max="5895" width="8.85546875" style="24" customWidth="1"/>
    <col min="5896" max="6138" width="8.85546875" style="24"/>
    <col min="6139" max="6139" width="29" style="24" customWidth="1"/>
    <col min="6140" max="6140" width="14" style="24" customWidth="1"/>
    <col min="6141" max="6141" width="9.42578125" style="24" customWidth="1"/>
    <col min="6142" max="6142" width="9.140625" style="24" customWidth="1"/>
    <col min="6143" max="6143" width="8.5703125" style="24" customWidth="1"/>
    <col min="6144" max="6144" width="9.85546875" style="24" customWidth="1"/>
    <col min="6145" max="6145" width="15.140625" style="24" customWidth="1"/>
    <col min="6146" max="6146" width="11.5703125" style="24" customWidth="1"/>
    <col min="6147" max="6147" width="9.85546875" style="24" customWidth="1"/>
    <col min="6148" max="6148" width="10.140625" style="24" customWidth="1"/>
    <col min="6149" max="6149" width="10.5703125" style="24" bestFit="1" customWidth="1"/>
    <col min="6150" max="6151" width="8.85546875" style="24" customWidth="1"/>
    <col min="6152" max="6394" width="8.85546875" style="24"/>
    <col min="6395" max="6395" width="29" style="24" customWidth="1"/>
    <col min="6396" max="6396" width="14" style="24" customWidth="1"/>
    <col min="6397" max="6397" width="9.42578125" style="24" customWidth="1"/>
    <col min="6398" max="6398" width="9.140625" style="24" customWidth="1"/>
    <col min="6399" max="6399" width="8.5703125" style="24" customWidth="1"/>
    <col min="6400" max="6400" width="9.85546875" style="24" customWidth="1"/>
    <col min="6401" max="6401" width="15.140625" style="24" customWidth="1"/>
    <col min="6402" max="6402" width="11.5703125" style="24" customWidth="1"/>
    <col min="6403" max="6403" width="9.85546875" style="24" customWidth="1"/>
    <col min="6404" max="6404" width="10.140625" style="24" customWidth="1"/>
    <col min="6405" max="6405" width="10.5703125" style="24" bestFit="1" customWidth="1"/>
    <col min="6406" max="6407" width="8.85546875" style="24" customWidth="1"/>
    <col min="6408" max="6650" width="8.85546875" style="24"/>
    <col min="6651" max="6651" width="29" style="24" customWidth="1"/>
    <col min="6652" max="6652" width="14" style="24" customWidth="1"/>
    <col min="6653" max="6653" width="9.42578125" style="24" customWidth="1"/>
    <col min="6654" max="6654" width="9.140625" style="24" customWidth="1"/>
    <col min="6655" max="6655" width="8.5703125" style="24" customWidth="1"/>
    <col min="6656" max="6656" width="9.85546875" style="24" customWidth="1"/>
    <col min="6657" max="6657" width="15.140625" style="24" customWidth="1"/>
    <col min="6658" max="6658" width="11.5703125" style="24" customWidth="1"/>
    <col min="6659" max="6659" width="9.85546875" style="24" customWidth="1"/>
    <col min="6660" max="6660" width="10.140625" style="24" customWidth="1"/>
    <col min="6661" max="6661" width="10.5703125" style="24" bestFit="1" customWidth="1"/>
    <col min="6662" max="6663" width="8.85546875" style="24" customWidth="1"/>
    <col min="6664" max="6906" width="8.85546875" style="24"/>
    <col min="6907" max="6907" width="29" style="24" customWidth="1"/>
    <col min="6908" max="6908" width="14" style="24" customWidth="1"/>
    <col min="6909" max="6909" width="9.42578125" style="24" customWidth="1"/>
    <col min="6910" max="6910" width="9.140625" style="24" customWidth="1"/>
    <col min="6911" max="6911" width="8.5703125" style="24" customWidth="1"/>
    <col min="6912" max="6912" width="9.85546875" style="24" customWidth="1"/>
    <col min="6913" max="6913" width="15.140625" style="24" customWidth="1"/>
    <col min="6914" max="6914" width="11.5703125" style="24" customWidth="1"/>
    <col min="6915" max="6915" width="9.85546875" style="24" customWidth="1"/>
    <col min="6916" max="6916" width="10.140625" style="24" customWidth="1"/>
    <col min="6917" max="6917" width="10.5703125" style="24" bestFit="1" customWidth="1"/>
    <col min="6918" max="6919" width="8.85546875" style="24" customWidth="1"/>
    <col min="6920" max="7162" width="8.85546875" style="24"/>
    <col min="7163" max="7163" width="29" style="24" customWidth="1"/>
    <col min="7164" max="7164" width="14" style="24" customWidth="1"/>
    <col min="7165" max="7165" width="9.42578125" style="24" customWidth="1"/>
    <col min="7166" max="7166" width="9.140625" style="24" customWidth="1"/>
    <col min="7167" max="7167" width="8.5703125" style="24" customWidth="1"/>
    <col min="7168" max="7168" width="9.85546875" style="24" customWidth="1"/>
    <col min="7169" max="7169" width="15.140625" style="24" customWidth="1"/>
    <col min="7170" max="7170" width="11.5703125" style="24" customWidth="1"/>
    <col min="7171" max="7171" width="9.85546875" style="24" customWidth="1"/>
    <col min="7172" max="7172" width="10.140625" style="24" customWidth="1"/>
    <col min="7173" max="7173" width="10.5703125" style="24" bestFit="1" customWidth="1"/>
    <col min="7174" max="7175" width="8.85546875" style="24" customWidth="1"/>
    <col min="7176" max="7418" width="8.85546875" style="24"/>
    <col min="7419" max="7419" width="29" style="24" customWidth="1"/>
    <col min="7420" max="7420" width="14" style="24" customWidth="1"/>
    <col min="7421" max="7421" width="9.42578125" style="24" customWidth="1"/>
    <col min="7422" max="7422" width="9.140625" style="24" customWidth="1"/>
    <col min="7423" max="7423" width="8.5703125" style="24" customWidth="1"/>
    <col min="7424" max="7424" width="9.85546875" style="24" customWidth="1"/>
    <col min="7425" max="7425" width="15.140625" style="24" customWidth="1"/>
    <col min="7426" max="7426" width="11.5703125" style="24" customWidth="1"/>
    <col min="7427" max="7427" width="9.85546875" style="24" customWidth="1"/>
    <col min="7428" max="7428" width="10.140625" style="24" customWidth="1"/>
    <col min="7429" max="7429" width="10.5703125" style="24" bestFit="1" customWidth="1"/>
    <col min="7430" max="7431" width="8.85546875" style="24" customWidth="1"/>
    <col min="7432" max="7674" width="8.85546875" style="24"/>
    <col min="7675" max="7675" width="29" style="24" customWidth="1"/>
    <col min="7676" max="7676" width="14" style="24" customWidth="1"/>
    <col min="7677" max="7677" width="9.42578125" style="24" customWidth="1"/>
    <col min="7678" max="7678" width="9.140625" style="24" customWidth="1"/>
    <col min="7679" max="7679" width="8.5703125" style="24" customWidth="1"/>
    <col min="7680" max="7680" width="9.85546875" style="24" customWidth="1"/>
    <col min="7681" max="7681" width="15.140625" style="24" customWidth="1"/>
    <col min="7682" max="7682" width="11.5703125" style="24" customWidth="1"/>
    <col min="7683" max="7683" width="9.85546875" style="24" customWidth="1"/>
    <col min="7684" max="7684" width="10.140625" style="24" customWidth="1"/>
    <col min="7685" max="7685" width="10.5703125" style="24" bestFit="1" customWidth="1"/>
    <col min="7686" max="7687" width="8.85546875" style="24" customWidth="1"/>
    <col min="7688" max="7930" width="8.85546875" style="24"/>
    <col min="7931" max="7931" width="29" style="24" customWidth="1"/>
    <col min="7932" max="7932" width="14" style="24" customWidth="1"/>
    <col min="7933" max="7933" width="9.42578125" style="24" customWidth="1"/>
    <col min="7934" max="7934" width="9.140625" style="24" customWidth="1"/>
    <col min="7935" max="7935" width="8.5703125" style="24" customWidth="1"/>
    <col min="7936" max="7936" width="9.85546875" style="24" customWidth="1"/>
    <col min="7937" max="7937" width="15.140625" style="24" customWidth="1"/>
    <col min="7938" max="7938" width="11.5703125" style="24" customWidth="1"/>
    <col min="7939" max="7939" width="9.85546875" style="24" customWidth="1"/>
    <col min="7940" max="7940" width="10.140625" style="24" customWidth="1"/>
    <col min="7941" max="7941" width="10.5703125" style="24" bestFit="1" customWidth="1"/>
    <col min="7942" max="7943" width="8.85546875" style="24" customWidth="1"/>
    <col min="7944" max="8186" width="8.85546875" style="24"/>
    <col min="8187" max="8187" width="29" style="24" customWidth="1"/>
    <col min="8188" max="8188" width="14" style="24" customWidth="1"/>
    <col min="8189" max="8189" width="9.42578125" style="24" customWidth="1"/>
    <col min="8190" max="8190" width="9.140625" style="24" customWidth="1"/>
    <col min="8191" max="8191" width="8.5703125" style="24" customWidth="1"/>
    <col min="8192" max="8192" width="9.85546875" style="24" customWidth="1"/>
    <col min="8193" max="8193" width="15.140625" style="24" customWidth="1"/>
    <col min="8194" max="8194" width="11.5703125" style="24" customWidth="1"/>
    <col min="8195" max="8195" width="9.85546875" style="24" customWidth="1"/>
    <col min="8196" max="8196" width="10.140625" style="24" customWidth="1"/>
    <col min="8197" max="8197" width="10.5703125" style="24" bestFit="1" customWidth="1"/>
    <col min="8198" max="8199" width="8.85546875" style="24" customWidth="1"/>
    <col min="8200" max="8442" width="8.85546875" style="24"/>
    <col min="8443" max="8443" width="29" style="24" customWidth="1"/>
    <col min="8444" max="8444" width="14" style="24" customWidth="1"/>
    <col min="8445" max="8445" width="9.42578125" style="24" customWidth="1"/>
    <col min="8446" max="8446" width="9.140625" style="24" customWidth="1"/>
    <col min="8447" max="8447" width="8.5703125" style="24" customWidth="1"/>
    <col min="8448" max="8448" width="9.85546875" style="24" customWidth="1"/>
    <col min="8449" max="8449" width="15.140625" style="24" customWidth="1"/>
    <col min="8450" max="8450" width="11.5703125" style="24" customWidth="1"/>
    <col min="8451" max="8451" width="9.85546875" style="24" customWidth="1"/>
    <col min="8452" max="8452" width="10.140625" style="24" customWidth="1"/>
    <col min="8453" max="8453" width="10.5703125" style="24" bestFit="1" customWidth="1"/>
    <col min="8454" max="8455" width="8.85546875" style="24" customWidth="1"/>
    <col min="8456" max="8698" width="8.85546875" style="24"/>
    <col min="8699" max="8699" width="29" style="24" customWidth="1"/>
    <col min="8700" max="8700" width="14" style="24" customWidth="1"/>
    <col min="8701" max="8701" width="9.42578125" style="24" customWidth="1"/>
    <col min="8702" max="8702" width="9.140625" style="24" customWidth="1"/>
    <col min="8703" max="8703" width="8.5703125" style="24" customWidth="1"/>
    <col min="8704" max="8704" width="9.85546875" style="24" customWidth="1"/>
    <col min="8705" max="8705" width="15.140625" style="24" customWidth="1"/>
    <col min="8706" max="8706" width="11.5703125" style="24" customWidth="1"/>
    <col min="8707" max="8707" width="9.85546875" style="24" customWidth="1"/>
    <col min="8708" max="8708" width="10.140625" style="24" customWidth="1"/>
    <col min="8709" max="8709" width="10.5703125" style="24" bestFit="1" customWidth="1"/>
    <col min="8710" max="8711" width="8.85546875" style="24" customWidth="1"/>
    <col min="8712" max="8954" width="8.85546875" style="24"/>
    <col min="8955" max="8955" width="29" style="24" customWidth="1"/>
    <col min="8956" max="8956" width="14" style="24" customWidth="1"/>
    <col min="8957" max="8957" width="9.42578125" style="24" customWidth="1"/>
    <col min="8958" max="8958" width="9.140625" style="24" customWidth="1"/>
    <col min="8959" max="8959" width="8.5703125" style="24" customWidth="1"/>
    <col min="8960" max="8960" width="9.85546875" style="24" customWidth="1"/>
    <col min="8961" max="8961" width="15.140625" style="24" customWidth="1"/>
    <col min="8962" max="8962" width="11.5703125" style="24" customWidth="1"/>
    <col min="8963" max="8963" width="9.85546875" style="24" customWidth="1"/>
    <col min="8964" max="8964" width="10.140625" style="24" customWidth="1"/>
    <col min="8965" max="8965" width="10.5703125" style="24" bestFit="1" customWidth="1"/>
    <col min="8966" max="8967" width="8.85546875" style="24" customWidth="1"/>
    <col min="8968" max="9210" width="8.85546875" style="24"/>
    <col min="9211" max="9211" width="29" style="24" customWidth="1"/>
    <col min="9212" max="9212" width="14" style="24" customWidth="1"/>
    <col min="9213" max="9213" width="9.42578125" style="24" customWidth="1"/>
    <col min="9214" max="9214" width="9.140625" style="24" customWidth="1"/>
    <col min="9215" max="9215" width="8.5703125" style="24" customWidth="1"/>
    <col min="9216" max="9216" width="9.85546875" style="24" customWidth="1"/>
    <col min="9217" max="9217" width="15.140625" style="24" customWidth="1"/>
    <col min="9218" max="9218" width="11.5703125" style="24" customWidth="1"/>
    <col min="9219" max="9219" width="9.85546875" style="24" customWidth="1"/>
    <col min="9220" max="9220" width="10.140625" style="24" customWidth="1"/>
    <col min="9221" max="9221" width="10.5703125" style="24" bestFit="1" customWidth="1"/>
    <col min="9222" max="9223" width="8.85546875" style="24" customWidth="1"/>
    <col min="9224" max="9466" width="8.85546875" style="24"/>
    <col min="9467" max="9467" width="29" style="24" customWidth="1"/>
    <col min="9468" max="9468" width="14" style="24" customWidth="1"/>
    <col min="9469" max="9469" width="9.42578125" style="24" customWidth="1"/>
    <col min="9470" max="9470" width="9.140625" style="24" customWidth="1"/>
    <col min="9471" max="9471" width="8.5703125" style="24" customWidth="1"/>
    <col min="9472" max="9472" width="9.85546875" style="24" customWidth="1"/>
    <col min="9473" max="9473" width="15.140625" style="24" customWidth="1"/>
    <col min="9474" max="9474" width="11.5703125" style="24" customWidth="1"/>
    <col min="9475" max="9475" width="9.85546875" style="24" customWidth="1"/>
    <col min="9476" max="9476" width="10.140625" style="24" customWidth="1"/>
    <col min="9477" max="9477" width="10.5703125" style="24" bestFit="1" customWidth="1"/>
    <col min="9478" max="9479" width="8.85546875" style="24" customWidth="1"/>
    <col min="9480" max="9722" width="8.85546875" style="24"/>
    <col min="9723" max="9723" width="29" style="24" customWidth="1"/>
    <col min="9724" max="9724" width="14" style="24" customWidth="1"/>
    <col min="9725" max="9725" width="9.42578125" style="24" customWidth="1"/>
    <col min="9726" max="9726" width="9.140625" style="24" customWidth="1"/>
    <col min="9727" max="9727" width="8.5703125" style="24" customWidth="1"/>
    <col min="9728" max="9728" width="9.85546875" style="24" customWidth="1"/>
    <col min="9729" max="9729" width="15.140625" style="24" customWidth="1"/>
    <col min="9730" max="9730" width="11.5703125" style="24" customWidth="1"/>
    <col min="9731" max="9731" width="9.85546875" style="24" customWidth="1"/>
    <col min="9732" max="9732" width="10.140625" style="24" customWidth="1"/>
    <col min="9733" max="9733" width="10.5703125" style="24" bestFit="1" customWidth="1"/>
    <col min="9734" max="9735" width="8.85546875" style="24" customWidth="1"/>
    <col min="9736" max="9978" width="8.85546875" style="24"/>
    <col min="9979" max="9979" width="29" style="24" customWidth="1"/>
    <col min="9980" max="9980" width="14" style="24" customWidth="1"/>
    <col min="9981" max="9981" width="9.42578125" style="24" customWidth="1"/>
    <col min="9982" max="9982" width="9.140625" style="24" customWidth="1"/>
    <col min="9983" max="9983" width="8.5703125" style="24" customWidth="1"/>
    <col min="9984" max="9984" width="9.85546875" style="24" customWidth="1"/>
    <col min="9985" max="9985" width="15.140625" style="24" customWidth="1"/>
    <col min="9986" max="9986" width="11.5703125" style="24" customWidth="1"/>
    <col min="9987" max="9987" width="9.85546875" style="24" customWidth="1"/>
    <col min="9988" max="9988" width="10.140625" style="24" customWidth="1"/>
    <col min="9989" max="9989" width="10.5703125" style="24" bestFit="1" customWidth="1"/>
    <col min="9990" max="9991" width="8.85546875" style="24" customWidth="1"/>
    <col min="9992" max="10234" width="8.85546875" style="24"/>
    <col min="10235" max="10235" width="29" style="24" customWidth="1"/>
    <col min="10236" max="10236" width="14" style="24" customWidth="1"/>
    <col min="10237" max="10237" width="9.42578125" style="24" customWidth="1"/>
    <col min="10238" max="10238" width="9.140625" style="24" customWidth="1"/>
    <col min="10239" max="10239" width="8.5703125" style="24" customWidth="1"/>
    <col min="10240" max="10240" width="9.85546875" style="24" customWidth="1"/>
    <col min="10241" max="10241" width="15.140625" style="24" customWidth="1"/>
    <col min="10242" max="10242" width="11.5703125" style="24" customWidth="1"/>
    <col min="10243" max="10243" width="9.85546875" style="24" customWidth="1"/>
    <col min="10244" max="10244" width="10.140625" style="24" customWidth="1"/>
    <col min="10245" max="10245" width="10.5703125" style="24" bestFit="1" customWidth="1"/>
    <col min="10246" max="10247" width="8.85546875" style="24" customWidth="1"/>
    <col min="10248" max="10490" width="8.85546875" style="24"/>
    <col min="10491" max="10491" width="29" style="24" customWidth="1"/>
    <col min="10492" max="10492" width="14" style="24" customWidth="1"/>
    <col min="10493" max="10493" width="9.42578125" style="24" customWidth="1"/>
    <col min="10494" max="10494" width="9.140625" style="24" customWidth="1"/>
    <col min="10495" max="10495" width="8.5703125" style="24" customWidth="1"/>
    <col min="10496" max="10496" width="9.85546875" style="24" customWidth="1"/>
    <col min="10497" max="10497" width="15.140625" style="24" customWidth="1"/>
    <col min="10498" max="10498" width="11.5703125" style="24" customWidth="1"/>
    <col min="10499" max="10499" width="9.85546875" style="24" customWidth="1"/>
    <col min="10500" max="10500" width="10.140625" style="24" customWidth="1"/>
    <col min="10501" max="10501" width="10.5703125" style="24" bestFit="1" customWidth="1"/>
    <col min="10502" max="10503" width="8.85546875" style="24" customWidth="1"/>
    <col min="10504" max="10746" width="8.85546875" style="24"/>
    <col min="10747" max="10747" width="29" style="24" customWidth="1"/>
    <col min="10748" max="10748" width="14" style="24" customWidth="1"/>
    <col min="10749" max="10749" width="9.42578125" style="24" customWidth="1"/>
    <col min="10750" max="10750" width="9.140625" style="24" customWidth="1"/>
    <col min="10751" max="10751" width="8.5703125" style="24" customWidth="1"/>
    <col min="10752" max="10752" width="9.85546875" style="24" customWidth="1"/>
    <col min="10753" max="10753" width="15.140625" style="24" customWidth="1"/>
    <col min="10754" max="10754" width="11.5703125" style="24" customWidth="1"/>
    <col min="10755" max="10755" width="9.85546875" style="24" customWidth="1"/>
    <col min="10756" max="10756" width="10.140625" style="24" customWidth="1"/>
    <col min="10757" max="10757" width="10.5703125" style="24" bestFit="1" customWidth="1"/>
    <col min="10758" max="10759" width="8.85546875" style="24" customWidth="1"/>
    <col min="10760" max="11002" width="8.85546875" style="24"/>
    <col min="11003" max="11003" width="29" style="24" customWidth="1"/>
    <col min="11004" max="11004" width="14" style="24" customWidth="1"/>
    <col min="11005" max="11005" width="9.42578125" style="24" customWidth="1"/>
    <col min="11006" max="11006" width="9.140625" style="24" customWidth="1"/>
    <col min="11007" max="11007" width="8.5703125" style="24" customWidth="1"/>
    <col min="11008" max="11008" width="9.85546875" style="24" customWidth="1"/>
    <col min="11009" max="11009" width="15.140625" style="24" customWidth="1"/>
    <col min="11010" max="11010" width="11.5703125" style="24" customWidth="1"/>
    <col min="11011" max="11011" width="9.85546875" style="24" customWidth="1"/>
    <col min="11012" max="11012" width="10.140625" style="24" customWidth="1"/>
    <col min="11013" max="11013" width="10.5703125" style="24" bestFit="1" customWidth="1"/>
    <col min="11014" max="11015" width="8.85546875" style="24" customWidth="1"/>
    <col min="11016" max="11258" width="8.85546875" style="24"/>
    <col min="11259" max="11259" width="29" style="24" customWidth="1"/>
    <col min="11260" max="11260" width="14" style="24" customWidth="1"/>
    <col min="11261" max="11261" width="9.42578125" style="24" customWidth="1"/>
    <col min="11262" max="11262" width="9.140625" style="24" customWidth="1"/>
    <col min="11263" max="11263" width="8.5703125" style="24" customWidth="1"/>
    <col min="11264" max="11264" width="9.85546875" style="24" customWidth="1"/>
    <col min="11265" max="11265" width="15.140625" style="24" customWidth="1"/>
    <col min="11266" max="11266" width="11.5703125" style="24" customWidth="1"/>
    <col min="11267" max="11267" width="9.85546875" style="24" customWidth="1"/>
    <col min="11268" max="11268" width="10.140625" style="24" customWidth="1"/>
    <col min="11269" max="11269" width="10.5703125" style="24" bestFit="1" customWidth="1"/>
    <col min="11270" max="11271" width="8.85546875" style="24" customWidth="1"/>
    <col min="11272" max="11514" width="8.85546875" style="24"/>
    <col min="11515" max="11515" width="29" style="24" customWidth="1"/>
    <col min="11516" max="11516" width="14" style="24" customWidth="1"/>
    <col min="11517" max="11517" width="9.42578125" style="24" customWidth="1"/>
    <col min="11518" max="11518" width="9.140625" style="24" customWidth="1"/>
    <col min="11519" max="11519" width="8.5703125" style="24" customWidth="1"/>
    <col min="11520" max="11520" width="9.85546875" style="24" customWidth="1"/>
    <col min="11521" max="11521" width="15.140625" style="24" customWidth="1"/>
    <col min="11522" max="11522" width="11.5703125" style="24" customWidth="1"/>
    <col min="11523" max="11523" width="9.85546875" style="24" customWidth="1"/>
    <col min="11524" max="11524" width="10.140625" style="24" customWidth="1"/>
    <col min="11525" max="11525" width="10.5703125" style="24" bestFit="1" customWidth="1"/>
    <col min="11526" max="11527" width="8.85546875" style="24" customWidth="1"/>
    <col min="11528" max="11770" width="8.85546875" style="24"/>
    <col min="11771" max="11771" width="29" style="24" customWidth="1"/>
    <col min="11772" max="11772" width="14" style="24" customWidth="1"/>
    <col min="11773" max="11773" width="9.42578125" style="24" customWidth="1"/>
    <col min="11774" max="11774" width="9.140625" style="24" customWidth="1"/>
    <col min="11775" max="11775" width="8.5703125" style="24" customWidth="1"/>
    <col min="11776" max="11776" width="9.85546875" style="24" customWidth="1"/>
    <col min="11777" max="11777" width="15.140625" style="24" customWidth="1"/>
    <col min="11778" max="11778" width="11.5703125" style="24" customWidth="1"/>
    <col min="11779" max="11779" width="9.85546875" style="24" customWidth="1"/>
    <col min="11780" max="11780" width="10.140625" style="24" customWidth="1"/>
    <col min="11781" max="11781" width="10.5703125" style="24" bestFit="1" customWidth="1"/>
    <col min="11782" max="11783" width="8.85546875" style="24" customWidth="1"/>
    <col min="11784" max="12026" width="8.85546875" style="24"/>
    <col min="12027" max="12027" width="29" style="24" customWidth="1"/>
    <col min="12028" max="12028" width="14" style="24" customWidth="1"/>
    <col min="12029" max="12029" width="9.42578125" style="24" customWidth="1"/>
    <col min="12030" max="12030" width="9.140625" style="24" customWidth="1"/>
    <col min="12031" max="12031" width="8.5703125" style="24" customWidth="1"/>
    <col min="12032" max="12032" width="9.85546875" style="24" customWidth="1"/>
    <col min="12033" max="12033" width="15.140625" style="24" customWidth="1"/>
    <col min="12034" max="12034" width="11.5703125" style="24" customWidth="1"/>
    <col min="12035" max="12035" width="9.85546875" style="24" customWidth="1"/>
    <col min="12036" max="12036" width="10.140625" style="24" customWidth="1"/>
    <col min="12037" max="12037" width="10.5703125" style="24" bestFit="1" customWidth="1"/>
    <col min="12038" max="12039" width="8.85546875" style="24" customWidth="1"/>
    <col min="12040" max="12282" width="8.85546875" style="24"/>
    <col min="12283" max="12283" width="29" style="24" customWidth="1"/>
    <col min="12284" max="12284" width="14" style="24" customWidth="1"/>
    <col min="12285" max="12285" width="9.42578125" style="24" customWidth="1"/>
    <col min="12286" max="12286" width="9.140625" style="24" customWidth="1"/>
    <col min="12287" max="12287" width="8.5703125" style="24" customWidth="1"/>
    <col min="12288" max="12288" width="9.85546875" style="24" customWidth="1"/>
    <col min="12289" max="12289" width="15.140625" style="24" customWidth="1"/>
    <col min="12290" max="12290" width="11.5703125" style="24" customWidth="1"/>
    <col min="12291" max="12291" width="9.85546875" style="24" customWidth="1"/>
    <col min="12292" max="12292" width="10.140625" style="24" customWidth="1"/>
    <col min="12293" max="12293" width="10.5703125" style="24" bestFit="1" customWidth="1"/>
    <col min="12294" max="12295" width="8.85546875" style="24" customWidth="1"/>
    <col min="12296" max="12538" width="8.85546875" style="24"/>
    <col min="12539" max="12539" width="29" style="24" customWidth="1"/>
    <col min="12540" max="12540" width="14" style="24" customWidth="1"/>
    <col min="12541" max="12541" width="9.42578125" style="24" customWidth="1"/>
    <col min="12542" max="12542" width="9.140625" style="24" customWidth="1"/>
    <col min="12543" max="12543" width="8.5703125" style="24" customWidth="1"/>
    <col min="12544" max="12544" width="9.85546875" style="24" customWidth="1"/>
    <col min="12545" max="12545" width="15.140625" style="24" customWidth="1"/>
    <col min="12546" max="12546" width="11.5703125" style="24" customWidth="1"/>
    <col min="12547" max="12547" width="9.85546875" style="24" customWidth="1"/>
    <col min="12548" max="12548" width="10.140625" style="24" customWidth="1"/>
    <col min="12549" max="12549" width="10.5703125" style="24" bestFit="1" customWidth="1"/>
    <col min="12550" max="12551" width="8.85546875" style="24" customWidth="1"/>
    <col min="12552" max="12794" width="8.85546875" style="24"/>
    <col min="12795" max="12795" width="29" style="24" customWidth="1"/>
    <col min="12796" max="12796" width="14" style="24" customWidth="1"/>
    <col min="12797" max="12797" width="9.42578125" style="24" customWidth="1"/>
    <col min="12798" max="12798" width="9.140625" style="24" customWidth="1"/>
    <col min="12799" max="12799" width="8.5703125" style="24" customWidth="1"/>
    <col min="12800" max="12800" width="9.85546875" style="24" customWidth="1"/>
    <col min="12801" max="12801" width="15.140625" style="24" customWidth="1"/>
    <col min="12802" max="12802" width="11.5703125" style="24" customWidth="1"/>
    <col min="12803" max="12803" width="9.85546875" style="24" customWidth="1"/>
    <col min="12804" max="12804" width="10.140625" style="24" customWidth="1"/>
    <col min="12805" max="12805" width="10.5703125" style="24" bestFit="1" customWidth="1"/>
    <col min="12806" max="12807" width="8.85546875" style="24" customWidth="1"/>
    <col min="12808" max="13050" width="8.85546875" style="24"/>
    <col min="13051" max="13051" width="29" style="24" customWidth="1"/>
    <col min="13052" max="13052" width="14" style="24" customWidth="1"/>
    <col min="13053" max="13053" width="9.42578125" style="24" customWidth="1"/>
    <col min="13054" max="13054" width="9.140625" style="24" customWidth="1"/>
    <col min="13055" max="13055" width="8.5703125" style="24" customWidth="1"/>
    <col min="13056" max="13056" width="9.85546875" style="24" customWidth="1"/>
    <col min="13057" max="13057" width="15.140625" style="24" customWidth="1"/>
    <col min="13058" max="13058" width="11.5703125" style="24" customWidth="1"/>
    <col min="13059" max="13059" width="9.85546875" style="24" customWidth="1"/>
    <col min="13060" max="13060" width="10.140625" style="24" customWidth="1"/>
    <col min="13061" max="13061" width="10.5703125" style="24" bestFit="1" customWidth="1"/>
    <col min="13062" max="13063" width="8.85546875" style="24" customWidth="1"/>
    <col min="13064" max="13306" width="8.85546875" style="24"/>
    <col min="13307" max="13307" width="29" style="24" customWidth="1"/>
    <col min="13308" max="13308" width="14" style="24" customWidth="1"/>
    <col min="13309" max="13309" width="9.42578125" style="24" customWidth="1"/>
    <col min="13310" max="13310" width="9.140625" style="24" customWidth="1"/>
    <col min="13311" max="13311" width="8.5703125" style="24" customWidth="1"/>
    <col min="13312" max="13312" width="9.85546875" style="24" customWidth="1"/>
    <col min="13313" max="13313" width="15.140625" style="24" customWidth="1"/>
    <col min="13314" max="13314" width="11.5703125" style="24" customWidth="1"/>
    <col min="13315" max="13315" width="9.85546875" style="24" customWidth="1"/>
    <col min="13316" max="13316" width="10.140625" style="24" customWidth="1"/>
    <col min="13317" max="13317" width="10.5703125" style="24" bestFit="1" customWidth="1"/>
    <col min="13318" max="13319" width="8.85546875" style="24" customWidth="1"/>
    <col min="13320" max="13562" width="8.85546875" style="24"/>
    <col min="13563" max="13563" width="29" style="24" customWidth="1"/>
    <col min="13564" max="13564" width="14" style="24" customWidth="1"/>
    <col min="13565" max="13565" width="9.42578125" style="24" customWidth="1"/>
    <col min="13566" max="13566" width="9.140625" style="24" customWidth="1"/>
    <col min="13567" max="13567" width="8.5703125" style="24" customWidth="1"/>
    <col min="13568" max="13568" width="9.85546875" style="24" customWidth="1"/>
    <col min="13569" max="13569" width="15.140625" style="24" customWidth="1"/>
    <col min="13570" max="13570" width="11.5703125" style="24" customWidth="1"/>
    <col min="13571" max="13571" width="9.85546875" style="24" customWidth="1"/>
    <col min="13572" max="13572" width="10.140625" style="24" customWidth="1"/>
    <col min="13573" max="13573" width="10.5703125" style="24" bestFit="1" customWidth="1"/>
    <col min="13574" max="13575" width="8.85546875" style="24" customWidth="1"/>
    <col min="13576" max="13818" width="8.85546875" style="24"/>
    <col min="13819" max="13819" width="29" style="24" customWidth="1"/>
    <col min="13820" max="13820" width="14" style="24" customWidth="1"/>
    <col min="13821" max="13821" width="9.42578125" style="24" customWidth="1"/>
    <col min="13822" max="13822" width="9.140625" style="24" customWidth="1"/>
    <col min="13823" max="13823" width="8.5703125" style="24" customWidth="1"/>
    <col min="13824" max="13824" width="9.85546875" style="24" customWidth="1"/>
    <col min="13825" max="13825" width="15.140625" style="24" customWidth="1"/>
    <col min="13826" max="13826" width="11.5703125" style="24" customWidth="1"/>
    <col min="13827" max="13827" width="9.85546875" style="24" customWidth="1"/>
    <col min="13828" max="13828" width="10.140625" style="24" customWidth="1"/>
    <col min="13829" max="13829" width="10.5703125" style="24" bestFit="1" customWidth="1"/>
    <col min="13830" max="13831" width="8.85546875" style="24" customWidth="1"/>
    <col min="13832" max="14074" width="8.85546875" style="24"/>
    <col min="14075" max="14075" width="29" style="24" customWidth="1"/>
    <col min="14076" max="14076" width="14" style="24" customWidth="1"/>
    <col min="14077" max="14077" width="9.42578125" style="24" customWidth="1"/>
    <col min="14078" max="14078" width="9.140625" style="24" customWidth="1"/>
    <col min="14079" max="14079" width="8.5703125" style="24" customWidth="1"/>
    <col min="14080" max="14080" width="9.85546875" style="24" customWidth="1"/>
    <col min="14081" max="14081" width="15.140625" style="24" customWidth="1"/>
    <col min="14082" max="14082" width="11.5703125" style="24" customWidth="1"/>
    <col min="14083" max="14083" width="9.85546875" style="24" customWidth="1"/>
    <col min="14084" max="14084" width="10.140625" style="24" customWidth="1"/>
    <col min="14085" max="14085" width="10.5703125" style="24" bestFit="1" customWidth="1"/>
    <col min="14086" max="14087" width="8.85546875" style="24" customWidth="1"/>
    <col min="14088" max="14330" width="8.85546875" style="24"/>
    <col min="14331" max="14331" width="29" style="24" customWidth="1"/>
    <col min="14332" max="14332" width="14" style="24" customWidth="1"/>
    <col min="14333" max="14333" width="9.42578125" style="24" customWidth="1"/>
    <col min="14334" max="14334" width="9.140625" style="24" customWidth="1"/>
    <col min="14335" max="14335" width="8.5703125" style="24" customWidth="1"/>
    <col min="14336" max="14336" width="9.85546875" style="24" customWidth="1"/>
    <col min="14337" max="14337" width="15.140625" style="24" customWidth="1"/>
    <col min="14338" max="14338" width="11.5703125" style="24" customWidth="1"/>
    <col min="14339" max="14339" width="9.85546875" style="24" customWidth="1"/>
    <col min="14340" max="14340" width="10.140625" style="24" customWidth="1"/>
    <col min="14341" max="14341" width="10.5703125" style="24" bestFit="1" customWidth="1"/>
    <col min="14342" max="14343" width="8.85546875" style="24" customWidth="1"/>
    <col min="14344" max="14586" width="8.85546875" style="24"/>
    <col min="14587" max="14587" width="29" style="24" customWidth="1"/>
    <col min="14588" max="14588" width="14" style="24" customWidth="1"/>
    <col min="14589" max="14589" width="9.42578125" style="24" customWidth="1"/>
    <col min="14590" max="14590" width="9.140625" style="24" customWidth="1"/>
    <col min="14591" max="14591" width="8.5703125" style="24" customWidth="1"/>
    <col min="14592" max="14592" width="9.85546875" style="24" customWidth="1"/>
    <col min="14593" max="14593" width="15.140625" style="24" customWidth="1"/>
    <col min="14594" max="14594" width="11.5703125" style="24" customWidth="1"/>
    <col min="14595" max="14595" width="9.85546875" style="24" customWidth="1"/>
    <col min="14596" max="14596" width="10.140625" style="24" customWidth="1"/>
    <col min="14597" max="14597" width="10.5703125" style="24" bestFit="1" customWidth="1"/>
    <col min="14598" max="14599" width="8.85546875" style="24" customWidth="1"/>
    <col min="14600" max="14842" width="8.85546875" style="24"/>
    <col min="14843" max="14843" width="29" style="24" customWidth="1"/>
    <col min="14844" max="14844" width="14" style="24" customWidth="1"/>
    <col min="14845" max="14845" width="9.42578125" style="24" customWidth="1"/>
    <col min="14846" max="14846" width="9.140625" style="24" customWidth="1"/>
    <col min="14847" max="14847" width="8.5703125" style="24" customWidth="1"/>
    <col min="14848" max="14848" width="9.85546875" style="24" customWidth="1"/>
    <col min="14849" max="14849" width="15.140625" style="24" customWidth="1"/>
    <col min="14850" max="14850" width="11.5703125" style="24" customWidth="1"/>
    <col min="14851" max="14851" width="9.85546875" style="24" customWidth="1"/>
    <col min="14852" max="14852" width="10.140625" style="24" customWidth="1"/>
    <col min="14853" max="14853" width="10.5703125" style="24" bestFit="1" customWidth="1"/>
    <col min="14854" max="14855" width="8.85546875" style="24" customWidth="1"/>
    <col min="14856" max="15098" width="8.85546875" style="24"/>
    <col min="15099" max="15099" width="29" style="24" customWidth="1"/>
    <col min="15100" max="15100" width="14" style="24" customWidth="1"/>
    <col min="15101" max="15101" width="9.42578125" style="24" customWidth="1"/>
    <col min="15102" max="15102" width="9.140625" style="24" customWidth="1"/>
    <col min="15103" max="15103" width="8.5703125" style="24" customWidth="1"/>
    <col min="15104" max="15104" width="9.85546875" style="24" customWidth="1"/>
    <col min="15105" max="15105" width="15.140625" style="24" customWidth="1"/>
    <col min="15106" max="15106" width="11.5703125" style="24" customWidth="1"/>
    <col min="15107" max="15107" width="9.85546875" style="24" customWidth="1"/>
    <col min="15108" max="15108" width="10.140625" style="24" customWidth="1"/>
    <col min="15109" max="15109" width="10.5703125" style="24" bestFit="1" customWidth="1"/>
    <col min="15110" max="15111" width="8.85546875" style="24" customWidth="1"/>
    <col min="15112" max="15354" width="8.85546875" style="24"/>
    <col min="15355" max="15355" width="29" style="24" customWidth="1"/>
    <col min="15356" max="15356" width="14" style="24" customWidth="1"/>
    <col min="15357" max="15357" width="9.42578125" style="24" customWidth="1"/>
    <col min="15358" max="15358" width="9.140625" style="24" customWidth="1"/>
    <col min="15359" max="15359" width="8.5703125" style="24" customWidth="1"/>
    <col min="15360" max="15360" width="9.85546875" style="24" customWidth="1"/>
    <col min="15361" max="15361" width="15.140625" style="24" customWidth="1"/>
    <col min="15362" max="15362" width="11.5703125" style="24" customWidth="1"/>
    <col min="15363" max="15363" width="9.85546875" style="24" customWidth="1"/>
    <col min="15364" max="15364" width="10.140625" style="24" customWidth="1"/>
    <col min="15365" max="15365" width="10.5703125" style="24" bestFit="1" customWidth="1"/>
    <col min="15366" max="15367" width="8.85546875" style="24" customWidth="1"/>
    <col min="15368" max="15610" width="8.85546875" style="24"/>
    <col min="15611" max="15611" width="29" style="24" customWidth="1"/>
    <col min="15612" max="15612" width="14" style="24" customWidth="1"/>
    <col min="15613" max="15613" width="9.42578125" style="24" customWidth="1"/>
    <col min="15614" max="15614" width="9.140625" style="24" customWidth="1"/>
    <col min="15615" max="15615" width="8.5703125" style="24" customWidth="1"/>
    <col min="15616" max="15616" width="9.85546875" style="24" customWidth="1"/>
    <col min="15617" max="15617" width="15.140625" style="24" customWidth="1"/>
    <col min="15618" max="15618" width="11.5703125" style="24" customWidth="1"/>
    <col min="15619" max="15619" width="9.85546875" style="24" customWidth="1"/>
    <col min="15620" max="15620" width="10.140625" style="24" customWidth="1"/>
    <col min="15621" max="15621" width="10.5703125" style="24" bestFit="1" customWidth="1"/>
    <col min="15622" max="15623" width="8.85546875" style="24" customWidth="1"/>
    <col min="15624" max="15866" width="8.85546875" style="24"/>
    <col min="15867" max="15867" width="29" style="24" customWidth="1"/>
    <col min="15868" max="15868" width="14" style="24" customWidth="1"/>
    <col min="15869" max="15869" width="9.42578125" style="24" customWidth="1"/>
    <col min="15870" max="15870" width="9.140625" style="24" customWidth="1"/>
    <col min="15871" max="15871" width="8.5703125" style="24" customWidth="1"/>
    <col min="15872" max="15872" width="9.85546875" style="24" customWidth="1"/>
    <col min="15873" max="15873" width="15.140625" style="24" customWidth="1"/>
    <col min="15874" max="15874" width="11.5703125" style="24" customWidth="1"/>
    <col min="15875" max="15875" width="9.85546875" style="24" customWidth="1"/>
    <col min="15876" max="15876" width="10.140625" style="24" customWidth="1"/>
    <col min="15877" max="15877" width="10.5703125" style="24" bestFit="1" customWidth="1"/>
    <col min="15878" max="15879" width="8.85546875" style="24" customWidth="1"/>
    <col min="15880" max="16122" width="8.85546875" style="24"/>
    <col min="16123" max="16123" width="29" style="24" customWidth="1"/>
    <col min="16124" max="16124" width="14" style="24" customWidth="1"/>
    <col min="16125" max="16125" width="9.42578125" style="24" customWidth="1"/>
    <col min="16126" max="16126" width="9.140625" style="24" customWidth="1"/>
    <col min="16127" max="16127" width="8.5703125" style="24" customWidth="1"/>
    <col min="16128" max="16128" width="9.85546875" style="24" customWidth="1"/>
    <col min="16129" max="16129" width="15.140625" style="24" customWidth="1"/>
    <col min="16130" max="16130" width="11.5703125" style="24" customWidth="1"/>
    <col min="16131" max="16131" width="9.85546875" style="24" customWidth="1"/>
    <col min="16132" max="16132" width="10.140625" style="24" customWidth="1"/>
    <col min="16133" max="16133" width="10.5703125" style="24" bestFit="1" customWidth="1"/>
    <col min="16134" max="16135" width="8.85546875" style="24" customWidth="1"/>
    <col min="16136" max="16384" width="8.85546875" style="24"/>
  </cols>
  <sheetData>
    <row r="1" spans="1:15" s="1" customFormat="1" ht="16.899999999999999" customHeight="1" x14ac:dyDescent="0.2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50"/>
    </row>
    <row r="2" spans="1:15" s="1" customFormat="1" ht="16.899999999999999" customHeight="1" x14ac:dyDescent="0.2">
      <c r="A2" s="168" t="str">
        <f>'яров.сев и зерновые'!A2:K2</f>
        <v>по состоянию на 15 июня 2018 г.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0.25" customHeight="1" x14ac:dyDescent="0.25">
      <c r="A9" s="169" t="s">
        <v>97</v>
      </c>
      <c r="B9" s="171" t="s">
        <v>130</v>
      </c>
      <c r="C9" s="169" t="s">
        <v>131</v>
      </c>
      <c r="D9" s="169"/>
      <c r="E9" s="169"/>
      <c r="F9" s="169"/>
      <c r="G9" s="171" t="s">
        <v>132</v>
      </c>
      <c r="H9" s="169" t="s">
        <v>133</v>
      </c>
      <c r="I9" s="169"/>
      <c r="J9" s="169"/>
      <c r="K9" s="169"/>
      <c r="L9" s="5"/>
    </row>
    <row r="10" spans="1:15" s="4" customFormat="1" ht="42.75" customHeight="1" x14ac:dyDescent="0.25">
      <c r="A10" s="169"/>
      <c r="B10" s="172"/>
      <c r="C10" s="148" t="s">
        <v>102</v>
      </c>
      <c r="D10" s="6" t="s">
        <v>99</v>
      </c>
      <c r="E10" s="149" t="s">
        <v>103</v>
      </c>
      <c r="F10" s="149" t="s">
        <v>104</v>
      </c>
      <c r="G10" s="172"/>
      <c r="H10" s="148" t="s">
        <v>102</v>
      </c>
      <c r="I10" s="6" t="s">
        <v>99</v>
      </c>
      <c r="J10" s="149" t="s">
        <v>103</v>
      </c>
      <c r="K10" s="149" t="s">
        <v>104</v>
      </c>
      <c r="L10" s="7"/>
    </row>
    <row r="11" spans="1:15" s="11" customFormat="1" ht="15" x14ac:dyDescent="0.25">
      <c r="A11" s="83" t="s">
        <v>0</v>
      </c>
      <c r="B11" s="47">
        <v>12926.614000000001</v>
      </c>
      <c r="C11" s="9">
        <f>C12+C31+C42+C51+C59+C74+C81+C98</f>
        <v>12097.978000000001</v>
      </c>
      <c r="D11" s="9">
        <f>C11/B11*100</f>
        <v>93.589690231332028</v>
      </c>
      <c r="E11" s="9">
        <v>13079.2</v>
      </c>
      <c r="F11" s="10">
        <f>C11-E11</f>
        <v>-981.22199999999975</v>
      </c>
      <c r="G11" s="100">
        <v>7637.0104000000001</v>
      </c>
      <c r="H11" s="9">
        <f>H12+H31+H42+H51+H59+H74+H81+H98</f>
        <v>7668.168999999999</v>
      </c>
      <c r="I11" s="9">
        <f>H11/G11*100</f>
        <v>100.40799473050343</v>
      </c>
      <c r="J11" s="9">
        <v>7455.8</v>
      </c>
      <c r="K11" s="10">
        <f>H11-J11</f>
        <v>212.36899999999878</v>
      </c>
    </row>
    <row r="12" spans="1:15" s="11" customFormat="1" ht="15" x14ac:dyDescent="0.25">
      <c r="A12" s="65" t="s">
        <v>1</v>
      </c>
      <c r="B12" s="49">
        <v>696.70699999999999</v>
      </c>
      <c r="C12" s="13">
        <f>SUM(C13:C30)</f>
        <v>657.60400000000004</v>
      </c>
      <c r="D12" s="13">
        <f t="shared" ref="D12:D75" si="0">C12/B12*100</f>
        <v>94.387454123469411</v>
      </c>
      <c r="E12" s="13">
        <v>640.70000000000005</v>
      </c>
      <c r="F12" s="15">
        <f t="shared" ref="F12:F75" si="1">C12-E12</f>
        <v>16.903999999999996</v>
      </c>
      <c r="G12" s="14">
        <v>1818.809</v>
      </c>
      <c r="H12" s="13">
        <f>SUM(H13:H30)</f>
        <v>1846.1289999999999</v>
      </c>
      <c r="I12" s="13">
        <f t="shared" ref="I12:I75" si="2">H12/G12*100</f>
        <v>101.50208185686347</v>
      </c>
      <c r="J12" s="13">
        <v>1772.2</v>
      </c>
      <c r="K12" s="15">
        <f t="shared" ref="K12:K75" si="3">H12-J12</f>
        <v>73.92899999999986</v>
      </c>
    </row>
    <row r="13" spans="1:15" s="20" customFormat="1" x14ac:dyDescent="0.2">
      <c r="A13" s="66" t="s">
        <v>2</v>
      </c>
      <c r="B13" s="80">
        <v>29.1</v>
      </c>
      <c r="C13" s="17">
        <v>25.3</v>
      </c>
      <c r="D13" s="17">
        <f t="shared" si="0"/>
        <v>86.941580756013749</v>
      </c>
      <c r="E13" s="17">
        <v>22.2</v>
      </c>
      <c r="F13" s="19">
        <f t="shared" si="1"/>
        <v>3.1000000000000014</v>
      </c>
      <c r="G13" s="18">
        <v>145</v>
      </c>
      <c r="H13" s="17">
        <v>132.9</v>
      </c>
      <c r="I13" s="17">
        <f t="shared" si="2"/>
        <v>91.65517241379311</v>
      </c>
      <c r="J13" s="17">
        <v>151</v>
      </c>
      <c r="K13" s="19">
        <f t="shared" si="3"/>
        <v>-18.099999999999994</v>
      </c>
      <c r="O13" s="20" t="s">
        <v>108</v>
      </c>
    </row>
    <row r="14" spans="1:15" s="22" customFormat="1" x14ac:dyDescent="0.2">
      <c r="A14" s="66" t="s">
        <v>3</v>
      </c>
      <c r="B14" s="80">
        <v>18.7</v>
      </c>
      <c r="C14" s="17">
        <v>18.3</v>
      </c>
      <c r="D14" s="17">
        <f t="shared" si="0"/>
        <v>97.860962566844918</v>
      </c>
      <c r="E14" s="17">
        <v>19.399999999999999</v>
      </c>
      <c r="F14" s="19">
        <f t="shared" si="1"/>
        <v>-1.0999999999999979</v>
      </c>
      <c r="G14" s="18">
        <v>20.7</v>
      </c>
      <c r="H14" s="17">
        <v>23.4</v>
      </c>
      <c r="I14" s="17">
        <f t="shared" si="2"/>
        <v>113.04347826086956</v>
      </c>
      <c r="J14" s="17">
        <v>20</v>
      </c>
      <c r="K14" s="19">
        <f t="shared" si="3"/>
        <v>3.3999999999999986</v>
      </c>
      <c r="L14" s="20"/>
      <c r="O14" s="22" t="s">
        <v>108</v>
      </c>
    </row>
    <row r="15" spans="1:15" s="22" customFormat="1" x14ac:dyDescent="0.2">
      <c r="A15" s="66" t="s">
        <v>4</v>
      </c>
      <c r="B15" s="80">
        <v>21.81</v>
      </c>
      <c r="C15" s="17">
        <v>17.25</v>
      </c>
      <c r="D15" s="17">
        <f t="shared" si="0"/>
        <v>79.09215955983494</v>
      </c>
      <c r="E15" s="17">
        <v>20.8</v>
      </c>
      <c r="F15" s="19">
        <f t="shared" si="1"/>
        <v>-3.5500000000000007</v>
      </c>
      <c r="G15" s="18">
        <v>19.73</v>
      </c>
      <c r="H15" s="17">
        <v>15.67</v>
      </c>
      <c r="I15" s="17">
        <f>H15/G15*100</f>
        <v>79.422199695894577</v>
      </c>
      <c r="J15" s="17">
        <v>19.7</v>
      </c>
      <c r="K15" s="19">
        <f t="shared" si="3"/>
        <v>-4.0299999999999994</v>
      </c>
      <c r="L15" s="20"/>
    </row>
    <row r="16" spans="1:15" s="22" customFormat="1" x14ac:dyDescent="0.2">
      <c r="A16" s="66" t="s">
        <v>5</v>
      </c>
      <c r="B16" s="80">
        <v>63.8</v>
      </c>
      <c r="C16" s="17">
        <v>62.1</v>
      </c>
      <c r="D16" s="17">
        <f t="shared" si="0"/>
        <v>97.335423197492162</v>
      </c>
      <c r="E16" s="17">
        <v>55.2</v>
      </c>
      <c r="F16" s="19">
        <f t="shared" si="1"/>
        <v>6.8999999999999986</v>
      </c>
      <c r="G16" s="18">
        <v>347.9</v>
      </c>
      <c r="H16" s="17">
        <v>354.5</v>
      </c>
      <c r="I16" s="17">
        <f t="shared" si="2"/>
        <v>101.89709686691579</v>
      </c>
      <c r="J16" s="17">
        <v>339.4</v>
      </c>
      <c r="K16" s="19">
        <f t="shared" si="3"/>
        <v>15.100000000000023</v>
      </c>
      <c r="L16" s="20"/>
    </row>
    <row r="17" spans="1:12" s="22" customFormat="1" x14ac:dyDescent="0.2">
      <c r="A17" s="66" t="s">
        <v>6</v>
      </c>
      <c r="B17" s="80">
        <v>12</v>
      </c>
      <c r="C17" s="17">
        <v>7.5</v>
      </c>
      <c r="D17" s="17">
        <f t="shared" si="0"/>
        <v>62.5</v>
      </c>
      <c r="E17" s="17">
        <v>10.4</v>
      </c>
      <c r="F17" s="19">
        <f t="shared" si="1"/>
        <v>-2.9000000000000004</v>
      </c>
      <c r="G17" s="18">
        <v>13.52</v>
      </c>
      <c r="H17" s="17">
        <v>13.42</v>
      </c>
      <c r="I17" s="17">
        <f t="shared" si="2"/>
        <v>99.260355029585796</v>
      </c>
      <c r="J17" s="17">
        <v>12.6</v>
      </c>
      <c r="K17" s="19">
        <f t="shared" si="3"/>
        <v>0.82000000000000028</v>
      </c>
      <c r="L17" s="20"/>
    </row>
    <row r="18" spans="1:12" s="22" customFormat="1" x14ac:dyDescent="0.2">
      <c r="A18" s="66" t="s">
        <v>7</v>
      </c>
      <c r="B18" s="80">
        <v>9.5</v>
      </c>
      <c r="C18" s="17">
        <v>9.5</v>
      </c>
      <c r="D18" s="17">
        <f t="shared" si="0"/>
        <v>100</v>
      </c>
      <c r="E18" s="17">
        <v>9</v>
      </c>
      <c r="F18" s="19">
        <f t="shared" si="1"/>
        <v>0.5</v>
      </c>
      <c r="G18" s="18">
        <v>11.8</v>
      </c>
      <c r="H18" s="17">
        <v>11.8</v>
      </c>
      <c r="I18" s="17">
        <f t="shared" si="2"/>
        <v>100</v>
      </c>
      <c r="J18" s="17">
        <v>11.7</v>
      </c>
      <c r="K18" s="19">
        <f>H18-J18</f>
        <v>0.10000000000000142</v>
      </c>
      <c r="L18" s="20"/>
    </row>
    <row r="19" spans="1:12" s="22" customFormat="1" x14ac:dyDescent="0.2">
      <c r="A19" s="66" t="s">
        <v>8</v>
      </c>
      <c r="B19" s="80">
        <v>11.393000000000001</v>
      </c>
      <c r="C19" s="17">
        <v>8.0090000000000003</v>
      </c>
      <c r="D19" s="17">
        <f t="shared" si="0"/>
        <v>70.297551127885541</v>
      </c>
      <c r="E19" s="17">
        <v>11</v>
      </c>
      <c r="F19" s="19">
        <f t="shared" si="1"/>
        <v>-2.9909999999999997</v>
      </c>
      <c r="G19" s="18">
        <v>6.6715</v>
      </c>
      <c r="H19" s="17">
        <v>5.6</v>
      </c>
      <c r="I19" s="17">
        <f t="shared" si="2"/>
        <v>83.939144120512623</v>
      </c>
      <c r="J19" s="17">
        <v>6.5</v>
      </c>
      <c r="K19" s="19">
        <f t="shared" si="3"/>
        <v>-0.90000000000000036</v>
      </c>
      <c r="L19" s="20"/>
    </row>
    <row r="20" spans="1:12" s="22" customFormat="1" x14ac:dyDescent="0.2">
      <c r="A20" s="66" t="s">
        <v>9</v>
      </c>
      <c r="B20" s="80">
        <v>47</v>
      </c>
      <c r="C20" s="17">
        <v>56.4</v>
      </c>
      <c r="D20" s="17">
        <f t="shared" si="0"/>
        <v>120</v>
      </c>
      <c r="E20" s="17">
        <v>57.5</v>
      </c>
      <c r="F20" s="19">
        <f t="shared" si="1"/>
        <v>-1.1000000000000014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66" t="s">
        <v>10</v>
      </c>
      <c r="B21" s="80">
        <v>95.5</v>
      </c>
      <c r="C21" s="17">
        <v>84.8</v>
      </c>
      <c r="D21" s="17">
        <f t="shared" si="0"/>
        <v>88.795811518324612</v>
      </c>
      <c r="E21" s="17">
        <v>89</v>
      </c>
      <c r="F21" s="19">
        <f t="shared" si="1"/>
        <v>-4.2000000000000028</v>
      </c>
      <c r="G21" s="18">
        <v>211.3</v>
      </c>
      <c r="H21" s="17">
        <v>215.1</v>
      </c>
      <c r="I21" s="17">
        <f t="shared" si="2"/>
        <v>101.79839091339326</v>
      </c>
      <c r="J21" s="17">
        <v>204</v>
      </c>
      <c r="K21" s="19">
        <f t="shared" si="3"/>
        <v>11.099999999999994</v>
      </c>
      <c r="L21" s="20"/>
    </row>
    <row r="22" spans="1:12" s="22" customFormat="1" x14ac:dyDescent="0.2">
      <c r="A22" s="66" t="s">
        <v>11</v>
      </c>
      <c r="B22" s="80">
        <v>10.063000000000001</v>
      </c>
      <c r="C22" s="17">
        <v>9.25</v>
      </c>
      <c r="D22" s="17">
        <f t="shared" si="0"/>
        <v>91.920898340455125</v>
      </c>
      <c r="E22" s="17">
        <v>8</v>
      </c>
      <c r="F22" s="19">
        <f t="shared" si="1"/>
        <v>1.25</v>
      </c>
      <c r="G22" s="18">
        <v>41.9435</v>
      </c>
      <c r="H22" s="17">
        <v>37.85</v>
      </c>
      <c r="I22" s="17">
        <f t="shared" si="2"/>
        <v>90.2404425000298</v>
      </c>
      <c r="J22" s="17">
        <v>44.8</v>
      </c>
      <c r="K22" s="19">
        <f t="shared" si="3"/>
        <v>-6.9499999999999957</v>
      </c>
      <c r="L22" s="20"/>
    </row>
    <row r="23" spans="1:12" s="22" customFormat="1" x14ac:dyDescent="0.2">
      <c r="A23" s="66" t="s">
        <v>12</v>
      </c>
      <c r="B23" s="80">
        <v>53.15</v>
      </c>
      <c r="C23" s="17">
        <v>58.7</v>
      </c>
      <c r="D23" s="17">
        <f t="shared" si="0"/>
        <v>110.44214487300094</v>
      </c>
      <c r="E23" s="17">
        <v>41.1</v>
      </c>
      <c r="F23" s="19">
        <f t="shared" si="1"/>
        <v>17.600000000000001</v>
      </c>
      <c r="G23" s="18">
        <v>180.7</v>
      </c>
      <c r="H23" s="17">
        <v>187.3</v>
      </c>
      <c r="I23" s="17">
        <f t="shared" si="2"/>
        <v>103.65246264526841</v>
      </c>
      <c r="J23" s="17">
        <v>160</v>
      </c>
      <c r="K23" s="19">
        <f t="shared" si="3"/>
        <v>27.300000000000011</v>
      </c>
      <c r="L23" s="20"/>
    </row>
    <row r="24" spans="1:12" s="22" customFormat="1" x14ac:dyDescent="0.2">
      <c r="A24" s="66" t="s">
        <v>13</v>
      </c>
      <c r="B24" s="80">
        <v>53.8</v>
      </c>
      <c r="C24" s="17">
        <v>51.8</v>
      </c>
      <c r="D24" s="17">
        <f t="shared" si="0"/>
        <v>96.282527881040892</v>
      </c>
      <c r="E24" s="17">
        <v>51.6</v>
      </c>
      <c r="F24" s="19">
        <f t="shared" si="1"/>
        <v>0.19999999999999574</v>
      </c>
      <c r="G24" s="18">
        <v>146</v>
      </c>
      <c r="H24" s="17">
        <v>157</v>
      </c>
      <c r="I24" s="17">
        <v>141</v>
      </c>
      <c r="J24" s="17">
        <v>161</v>
      </c>
      <c r="K24" s="19">
        <f t="shared" si="3"/>
        <v>-4</v>
      </c>
      <c r="L24" s="20"/>
    </row>
    <row r="25" spans="1:12" s="22" customFormat="1" x14ac:dyDescent="0.2">
      <c r="A25" s="66" t="s">
        <v>14</v>
      </c>
      <c r="B25" s="80">
        <v>17.3</v>
      </c>
      <c r="C25" s="17">
        <v>17.7</v>
      </c>
      <c r="D25" s="17">
        <f t="shared" si="0"/>
        <v>102.3121387283237</v>
      </c>
      <c r="E25" s="17">
        <v>19.7</v>
      </c>
      <c r="F25" s="19">
        <f t="shared" si="1"/>
        <v>-2</v>
      </c>
      <c r="G25" s="18">
        <v>12.2</v>
      </c>
      <c r="H25" s="17">
        <v>18.3</v>
      </c>
      <c r="I25" s="17">
        <f t="shared" si="2"/>
        <v>150.00000000000003</v>
      </c>
      <c r="J25" s="17">
        <v>11.1</v>
      </c>
      <c r="K25" s="19">
        <f t="shared" si="3"/>
        <v>7.2000000000000011</v>
      </c>
      <c r="L25" s="20"/>
    </row>
    <row r="26" spans="1:12" s="22" customFormat="1" x14ac:dyDescent="0.2">
      <c r="A26" s="66" t="s">
        <v>15</v>
      </c>
      <c r="B26" s="80">
        <v>132.89099999999999</v>
      </c>
      <c r="C26" s="17">
        <v>130.79</v>
      </c>
      <c r="D26" s="17">
        <f t="shared" si="0"/>
        <v>98.419005049250885</v>
      </c>
      <c r="E26" s="17">
        <v>121.7</v>
      </c>
      <c r="F26" s="19">
        <f t="shared" si="1"/>
        <v>9.0899999999999892</v>
      </c>
      <c r="G26" s="18">
        <v>273.81400000000002</v>
      </c>
      <c r="H26" s="17">
        <v>287.005</v>
      </c>
      <c r="I26" s="17">
        <f t="shared" si="2"/>
        <v>104.81750385298048</v>
      </c>
      <c r="J26" s="17">
        <v>260.10000000000002</v>
      </c>
      <c r="K26" s="19">
        <f t="shared" si="3"/>
        <v>26.904999999999973</v>
      </c>
      <c r="L26" s="20"/>
    </row>
    <row r="27" spans="1:12" s="22" customFormat="1" x14ac:dyDescent="0.2">
      <c r="A27" s="66" t="s">
        <v>16</v>
      </c>
      <c r="B27" s="80">
        <v>14.2</v>
      </c>
      <c r="C27" s="17">
        <v>12.305</v>
      </c>
      <c r="D27" s="17">
        <f t="shared" si="0"/>
        <v>86.654929577464785</v>
      </c>
      <c r="E27" s="17">
        <v>13.4</v>
      </c>
      <c r="F27" s="19">
        <f t="shared" si="1"/>
        <v>-1.0950000000000006</v>
      </c>
      <c r="G27" s="18">
        <v>2.75</v>
      </c>
      <c r="H27" s="17">
        <v>3.2839999999999998</v>
      </c>
      <c r="I27" s="17">
        <f t="shared" si="2"/>
        <v>119.41818181818181</v>
      </c>
      <c r="J27" s="17">
        <v>2.8</v>
      </c>
      <c r="K27" s="19">
        <f t="shared" si="3"/>
        <v>0.48399999999999999</v>
      </c>
      <c r="L27" s="20"/>
    </row>
    <row r="28" spans="1:12" s="22" customFormat="1" x14ac:dyDescent="0.2">
      <c r="A28" s="66" t="s">
        <v>17</v>
      </c>
      <c r="B28" s="80">
        <v>96</v>
      </c>
      <c r="C28" s="17">
        <v>81.2</v>
      </c>
      <c r="D28" s="17">
        <f t="shared" si="0"/>
        <v>84.583333333333329</v>
      </c>
      <c r="E28" s="17">
        <v>81.7</v>
      </c>
      <c r="F28" s="19">
        <f t="shared" si="1"/>
        <v>-0.5</v>
      </c>
      <c r="G28" s="18">
        <v>145</v>
      </c>
      <c r="H28" s="17">
        <v>135.4</v>
      </c>
      <c r="I28" s="17">
        <f>H28/G28*100</f>
        <v>93.379310344827587</v>
      </c>
      <c r="J28" s="17">
        <v>126.8</v>
      </c>
      <c r="K28" s="19">
        <f t="shared" si="3"/>
        <v>8.6000000000000085</v>
      </c>
      <c r="L28" s="20"/>
    </row>
    <row r="29" spans="1:12" s="22" customFormat="1" x14ac:dyDescent="0.2">
      <c r="A29" s="66" t="s">
        <v>18</v>
      </c>
      <c r="B29" s="80">
        <v>10.5</v>
      </c>
      <c r="C29" s="17">
        <v>6.7</v>
      </c>
      <c r="D29" s="17">
        <f t="shared" si="0"/>
        <v>63.809523809523817</v>
      </c>
      <c r="E29" s="17">
        <v>9</v>
      </c>
      <c r="F29" s="19">
        <f t="shared" si="1"/>
        <v>-2.2999999999999998</v>
      </c>
      <c r="G29" s="18">
        <v>16.3</v>
      </c>
      <c r="H29" s="17">
        <v>13.1</v>
      </c>
      <c r="I29" s="17">
        <f t="shared" ref="I29" si="4">H29/G29*100</f>
        <v>80.368098159509188</v>
      </c>
      <c r="J29" s="17">
        <v>15.7</v>
      </c>
      <c r="K29" s="19">
        <f t="shared" si="3"/>
        <v>-2.5999999999999996</v>
      </c>
      <c r="L29" s="20"/>
    </row>
    <row r="30" spans="1:12" s="22" customFormat="1" hidden="1" x14ac:dyDescent="0.2">
      <c r="A30" s="66" t="s">
        <v>109</v>
      </c>
      <c r="B30" s="80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65" t="s">
        <v>19</v>
      </c>
      <c r="B31" s="49">
        <v>79.417000000000002</v>
      </c>
      <c r="C31" s="13">
        <f>SUM(C32:C41)-C35</f>
        <v>70.137</v>
      </c>
      <c r="D31" s="13">
        <f t="shared" si="0"/>
        <v>88.314844428774691</v>
      </c>
      <c r="E31" s="13">
        <v>61.4</v>
      </c>
      <c r="F31" s="15">
        <f t="shared" si="1"/>
        <v>8.7370000000000019</v>
      </c>
      <c r="G31" s="14">
        <v>131.083</v>
      </c>
      <c r="H31" s="13">
        <f>SUM(H32:H41)-H35</f>
        <v>120.74299999999999</v>
      </c>
      <c r="I31" s="13">
        <f t="shared" si="2"/>
        <v>92.111868053065621</v>
      </c>
      <c r="J31" s="13">
        <v>113.7</v>
      </c>
      <c r="K31" s="15">
        <f t="shared" si="3"/>
        <v>7.0429999999999922</v>
      </c>
      <c r="L31" s="11"/>
    </row>
    <row r="32" spans="1:12" s="22" customFormat="1" hidden="1" x14ac:dyDescent="0.2">
      <c r="A32" s="66" t="s">
        <v>20</v>
      </c>
      <c r="B32" s="80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6" s="22" customFormat="1" hidden="1" x14ac:dyDescent="0.2">
      <c r="A33" s="66" t="s">
        <v>21</v>
      </c>
      <c r="B33" s="80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6" s="22" customFormat="1" x14ac:dyDescent="0.2">
      <c r="A34" s="66" t="s">
        <v>22</v>
      </c>
      <c r="B34" s="80">
        <v>1.1000000000000001</v>
      </c>
      <c r="C34" s="17">
        <v>0.54300000000000004</v>
      </c>
      <c r="D34" s="17">
        <f t="shared" si="0"/>
        <v>49.363636363636367</v>
      </c>
      <c r="E34" s="17">
        <v>1.1000000000000001</v>
      </c>
      <c r="F34" s="19">
        <f t="shared" si="1"/>
        <v>-0.55700000000000005</v>
      </c>
      <c r="G34" s="18">
        <v>0.8</v>
      </c>
      <c r="H34" s="17">
        <v>0.77300000000000002</v>
      </c>
      <c r="I34" s="17">
        <f t="shared" si="2"/>
        <v>96.625</v>
      </c>
      <c r="J34" s="17">
        <v>0.8</v>
      </c>
      <c r="K34" s="19">
        <f t="shared" si="3"/>
        <v>-2.7000000000000024E-2</v>
      </c>
      <c r="L34" s="20"/>
    </row>
    <row r="35" spans="1:16" s="22" customFormat="1" hidden="1" x14ac:dyDescent="0.2">
      <c r="A35" s="66" t="s">
        <v>23</v>
      </c>
      <c r="B35" s="80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6" s="22" customFormat="1" x14ac:dyDescent="0.2">
      <c r="A36" s="66" t="s">
        <v>24</v>
      </c>
      <c r="B36" s="80">
        <v>16.600000000000001</v>
      </c>
      <c r="C36" s="17">
        <v>15.132</v>
      </c>
      <c r="D36" s="17">
        <f t="shared" si="0"/>
        <v>91.156626506024082</v>
      </c>
      <c r="E36" s="17">
        <v>17.5</v>
      </c>
      <c r="F36" s="19">
        <f t="shared" si="1"/>
        <v>-2.3680000000000003</v>
      </c>
      <c r="G36" s="18">
        <v>70.7</v>
      </c>
      <c r="H36" s="17">
        <v>68.37</v>
      </c>
      <c r="I36" s="17">
        <f t="shared" si="2"/>
        <v>96.70438472418671</v>
      </c>
      <c r="J36" s="17">
        <v>70.599999999999994</v>
      </c>
      <c r="K36" s="19">
        <f t="shared" si="3"/>
        <v>-2.2299999999999898</v>
      </c>
      <c r="L36" s="20"/>
    </row>
    <row r="37" spans="1:16" s="22" customFormat="1" x14ac:dyDescent="0.2">
      <c r="A37" s="66" t="s">
        <v>25</v>
      </c>
      <c r="B37" s="80">
        <v>42.650000000000006</v>
      </c>
      <c r="C37" s="17">
        <v>38.6</v>
      </c>
      <c r="D37" s="17">
        <f t="shared" si="0"/>
        <v>90.504103165298929</v>
      </c>
      <c r="E37" s="17">
        <v>24.7</v>
      </c>
      <c r="F37" s="19">
        <f t="shared" si="1"/>
        <v>13.900000000000002</v>
      </c>
      <c r="G37" s="18">
        <v>27.1</v>
      </c>
      <c r="H37" s="17">
        <v>15.17</v>
      </c>
      <c r="I37" s="17">
        <f t="shared" si="2"/>
        <v>55.977859778597782</v>
      </c>
      <c r="J37" s="17">
        <v>11</v>
      </c>
      <c r="K37" s="19">
        <f t="shared" si="3"/>
        <v>4.17</v>
      </c>
      <c r="L37" s="20"/>
    </row>
    <row r="38" spans="1:16" s="22" customFormat="1" x14ac:dyDescent="0.2">
      <c r="A38" s="66" t="s">
        <v>26</v>
      </c>
      <c r="B38" s="80">
        <v>7.1970000000000001</v>
      </c>
      <c r="C38" s="17">
        <v>4.9619999999999997</v>
      </c>
      <c r="D38" s="17">
        <f t="shared" si="0"/>
        <v>68.945393914130875</v>
      </c>
      <c r="E38" s="17">
        <v>6.5</v>
      </c>
      <c r="F38" s="19">
        <f t="shared" si="1"/>
        <v>-1.5380000000000003</v>
      </c>
      <c r="G38" s="18">
        <v>22.472999999999999</v>
      </c>
      <c r="H38" s="17">
        <v>25.63</v>
      </c>
      <c r="I38" s="17">
        <f t="shared" si="2"/>
        <v>114.04796867351934</v>
      </c>
      <c r="J38" s="17">
        <v>23.7</v>
      </c>
      <c r="K38" s="19">
        <f t="shared" si="3"/>
        <v>1.9299999999999997</v>
      </c>
      <c r="L38" s="20"/>
    </row>
    <row r="39" spans="1:16" s="22" customFormat="1" hidden="1" x14ac:dyDescent="0.2">
      <c r="A39" s="66" t="s">
        <v>27</v>
      </c>
      <c r="B39" s="80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6" s="22" customFormat="1" x14ac:dyDescent="0.2">
      <c r="A40" s="66" t="s">
        <v>28</v>
      </c>
      <c r="B40" s="80">
        <v>2.57</v>
      </c>
      <c r="C40" s="17">
        <v>3.2</v>
      </c>
      <c r="D40" s="17">
        <f t="shared" si="0"/>
        <v>124.51361867704283</v>
      </c>
      <c r="E40" s="17">
        <v>2.6</v>
      </c>
      <c r="F40" s="19">
        <f t="shared" si="1"/>
        <v>0.60000000000000009</v>
      </c>
      <c r="G40" s="18">
        <v>3.11</v>
      </c>
      <c r="H40" s="17">
        <v>3.5</v>
      </c>
      <c r="I40" s="17">
        <f t="shared" si="2"/>
        <v>112.54019292604502</v>
      </c>
      <c r="J40" s="17">
        <v>2.7</v>
      </c>
      <c r="K40" s="19">
        <f t="shared" si="3"/>
        <v>0.79999999999999982</v>
      </c>
      <c r="L40" s="20"/>
    </row>
    <row r="41" spans="1:16" s="22" customFormat="1" x14ac:dyDescent="0.2">
      <c r="A41" s="66" t="s">
        <v>29</v>
      </c>
      <c r="B41" s="80">
        <v>9.3000000000000007</v>
      </c>
      <c r="C41" s="17">
        <v>7.7</v>
      </c>
      <c r="D41" s="17">
        <f t="shared" si="0"/>
        <v>82.79569892473117</v>
      </c>
      <c r="E41" s="17">
        <v>9</v>
      </c>
      <c r="F41" s="19">
        <f t="shared" si="1"/>
        <v>-1.2999999999999998</v>
      </c>
      <c r="G41" s="18">
        <v>6.9</v>
      </c>
      <c r="H41" s="17">
        <v>7.3</v>
      </c>
      <c r="I41" s="17">
        <f t="shared" si="2"/>
        <v>105.79710144927535</v>
      </c>
      <c r="J41" s="17">
        <v>4.9000000000000004</v>
      </c>
      <c r="K41" s="19">
        <f t="shared" si="3"/>
        <v>2.3999999999999995</v>
      </c>
      <c r="L41" s="20"/>
    </row>
    <row r="42" spans="1:16" s="23" customFormat="1" ht="15" x14ac:dyDescent="0.25">
      <c r="A42" s="65" t="s">
        <v>30</v>
      </c>
      <c r="B42" s="49">
        <v>169.608</v>
      </c>
      <c r="C42" s="13">
        <f>SUM(C43:C50)</f>
        <v>144.721</v>
      </c>
      <c r="D42" s="13">
        <f t="shared" si="0"/>
        <v>85.32675345502571</v>
      </c>
      <c r="E42" s="13">
        <v>165.8</v>
      </c>
      <c r="F42" s="15">
        <f t="shared" si="1"/>
        <v>-21.079000000000008</v>
      </c>
      <c r="G42" s="14">
        <v>843.83799999999997</v>
      </c>
      <c r="H42" s="13">
        <f>SUM(H43:H50)</f>
        <v>816.27299999999991</v>
      </c>
      <c r="I42" s="13">
        <f t="shared" si="2"/>
        <v>96.733377733640808</v>
      </c>
      <c r="J42" s="13">
        <v>824.5</v>
      </c>
      <c r="K42" s="15">
        <f t="shared" si="3"/>
        <v>-8.2270000000000891</v>
      </c>
      <c r="L42" s="11"/>
      <c r="P42" s="22"/>
    </row>
    <row r="43" spans="1:16" s="22" customFormat="1" ht="14.25" hidden="1" customHeight="1" x14ac:dyDescent="0.2">
      <c r="A43" s="66" t="s">
        <v>31</v>
      </c>
      <c r="B43" s="80"/>
      <c r="C43" s="17"/>
      <c r="D43" s="17" t="e">
        <f t="shared" si="0"/>
        <v>#DIV/0!</v>
      </c>
      <c r="E43" s="17"/>
      <c r="F43" s="19">
        <f t="shared" si="1"/>
        <v>0</v>
      </c>
      <c r="G43" s="18"/>
      <c r="H43" s="17"/>
      <c r="I43" s="17" t="e">
        <f t="shared" si="2"/>
        <v>#DIV/0!</v>
      </c>
      <c r="J43" s="17"/>
      <c r="K43" s="19">
        <f t="shared" si="3"/>
        <v>0</v>
      </c>
      <c r="L43" s="20"/>
    </row>
    <row r="44" spans="1:16" x14ac:dyDescent="0.2">
      <c r="A44" s="66" t="s">
        <v>32</v>
      </c>
      <c r="B44" s="80">
        <v>1.9</v>
      </c>
      <c r="C44" s="17">
        <v>0.88</v>
      </c>
      <c r="D44" s="17">
        <f t="shared" si="0"/>
        <v>46.315789473684212</v>
      </c>
      <c r="E44" s="17">
        <v>1.6</v>
      </c>
      <c r="F44" s="19">
        <f t="shared" si="1"/>
        <v>-0.72000000000000008</v>
      </c>
      <c r="G44" s="18">
        <v>38</v>
      </c>
      <c r="H44" s="17">
        <v>30.9</v>
      </c>
      <c r="I44" s="17">
        <f t="shared" si="2"/>
        <v>81.315789473684205</v>
      </c>
      <c r="J44" s="17">
        <v>38.700000000000003</v>
      </c>
      <c r="K44" s="19">
        <f t="shared" si="3"/>
        <v>-7.8000000000000043</v>
      </c>
      <c r="P44" s="22"/>
    </row>
    <row r="45" spans="1:16" s="22" customFormat="1" x14ac:dyDescent="0.2">
      <c r="A45" s="66" t="s">
        <v>33</v>
      </c>
      <c r="B45" s="80">
        <v>6.6079999999999997</v>
      </c>
      <c r="C45" s="17">
        <v>4.7510000000000003</v>
      </c>
      <c r="D45" s="17">
        <f t="shared" si="0"/>
        <v>71.897699757869262</v>
      </c>
      <c r="E45" s="17">
        <v>4.0999999999999996</v>
      </c>
      <c r="F45" s="19">
        <f t="shared" si="1"/>
        <v>0.65100000000000069</v>
      </c>
      <c r="G45" s="18">
        <v>53.037999999999997</v>
      </c>
      <c r="H45" s="17">
        <v>62.472999999999999</v>
      </c>
      <c r="I45" s="17">
        <f t="shared" si="2"/>
        <v>117.78913232022323</v>
      </c>
      <c r="J45" s="17">
        <v>57.3</v>
      </c>
      <c r="K45" s="19">
        <f t="shared" si="3"/>
        <v>5.1730000000000018</v>
      </c>
      <c r="L45" s="20"/>
    </row>
    <row r="46" spans="1:16" s="22" customFormat="1" x14ac:dyDescent="0.2">
      <c r="A46" s="66" t="s">
        <v>34</v>
      </c>
      <c r="B46" s="80">
        <v>2.2000000000000002</v>
      </c>
      <c r="C46" s="17">
        <v>2.4</v>
      </c>
      <c r="D46" s="17">
        <f t="shared" si="0"/>
        <v>109.09090909090908</v>
      </c>
      <c r="E46" s="17">
        <v>3.1</v>
      </c>
      <c r="F46" s="19">
        <f t="shared" si="1"/>
        <v>-0.70000000000000018</v>
      </c>
      <c r="G46" s="18">
        <v>30.6</v>
      </c>
      <c r="H46" s="17">
        <v>44.6</v>
      </c>
      <c r="I46" s="17">
        <f t="shared" si="2"/>
        <v>145.75163398692808</v>
      </c>
      <c r="J46" s="17">
        <v>36.5</v>
      </c>
      <c r="K46" s="19">
        <f t="shared" si="3"/>
        <v>8.1000000000000014</v>
      </c>
      <c r="L46" s="20"/>
    </row>
    <row r="47" spans="1:16" x14ac:dyDescent="0.2">
      <c r="A47" s="66" t="s">
        <v>35</v>
      </c>
      <c r="B47" s="80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5.0999999999999996</v>
      </c>
      <c r="I47" s="17">
        <f t="shared" si="2"/>
        <v>70.833333333333329</v>
      </c>
      <c r="J47" s="17">
        <v>4.5</v>
      </c>
      <c r="K47" s="19">
        <f t="shared" si="3"/>
        <v>0.59999999999999964</v>
      </c>
      <c r="P47" s="22"/>
    </row>
    <row r="48" spans="1:16" x14ac:dyDescent="0.2">
      <c r="A48" s="66" t="s">
        <v>36</v>
      </c>
      <c r="B48" s="80">
        <v>140</v>
      </c>
      <c r="C48" s="17">
        <v>126.5</v>
      </c>
      <c r="D48" s="17">
        <f t="shared" si="0"/>
        <v>90.357142857142861</v>
      </c>
      <c r="E48" s="17">
        <v>141.4</v>
      </c>
      <c r="F48" s="19">
        <f t="shared" si="1"/>
        <v>-14.900000000000006</v>
      </c>
      <c r="G48" s="18">
        <v>305</v>
      </c>
      <c r="H48" s="17">
        <v>314.2</v>
      </c>
      <c r="I48" s="17">
        <f t="shared" si="2"/>
        <v>103.01639344262294</v>
      </c>
      <c r="J48" s="17">
        <v>303.60000000000002</v>
      </c>
      <c r="K48" s="19">
        <f t="shared" si="3"/>
        <v>10.599999999999966</v>
      </c>
      <c r="P48" s="22"/>
    </row>
    <row r="49" spans="1:16" x14ac:dyDescent="0.2">
      <c r="A49" s="66" t="s">
        <v>37</v>
      </c>
      <c r="B49" s="80">
        <v>18</v>
      </c>
      <c r="C49" s="17">
        <v>10.1</v>
      </c>
      <c r="D49" s="17">
        <f t="shared" si="0"/>
        <v>56.111111111111114</v>
      </c>
      <c r="E49" s="17">
        <v>15.4</v>
      </c>
      <c r="F49" s="19">
        <f t="shared" si="1"/>
        <v>-5.3000000000000007</v>
      </c>
      <c r="G49" s="18">
        <v>410</v>
      </c>
      <c r="H49" s="17">
        <v>359</v>
      </c>
      <c r="I49" s="17">
        <f t="shared" si="2"/>
        <v>87.560975609756099</v>
      </c>
      <c r="J49" s="17">
        <v>383.9</v>
      </c>
      <c r="K49" s="19">
        <f t="shared" si="3"/>
        <v>-24.899999999999977</v>
      </c>
      <c r="P49" s="22"/>
    </row>
    <row r="50" spans="1:16" ht="14.25" hidden="1" customHeight="1" x14ac:dyDescent="0.2">
      <c r="A50" s="66" t="s">
        <v>38</v>
      </c>
      <c r="B50" s="80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  <c r="P50" s="22"/>
    </row>
    <row r="51" spans="1:16" s="23" customFormat="1" ht="15" x14ac:dyDescent="0.25">
      <c r="A51" s="65" t="s">
        <v>39</v>
      </c>
      <c r="B51" s="49">
        <v>5.508</v>
      </c>
      <c r="C51" s="13">
        <f>SUM(C52:C58)</f>
        <v>4.45</v>
      </c>
      <c r="D51" s="13">
        <f t="shared" si="0"/>
        <v>80.791575889615103</v>
      </c>
      <c r="E51" s="13">
        <v>4.4000000000000004</v>
      </c>
      <c r="F51" s="15">
        <f t="shared" si="1"/>
        <v>4.9999999999999822E-2</v>
      </c>
      <c r="G51" s="14">
        <v>77.84899999999999</v>
      </c>
      <c r="H51" s="13">
        <f>SUM(H52:H58)</f>
        <v>85.948000000000008</v>
      </c>
      <c r="I51" s="13">
        <f t="shared" si="2"/>
        <v>110.40347339079501</v>
      </c>
      <c r="J51" s="13">
        <v>78.900000000000006</v>
      </c>
      <c r="K51" s="15">
        <f t="shared" si="3"/>
        <v>7.0480000000000018</v>
      </c>
      <c r="L51" s="11"/>
      <c r="P51" s="22"/>
    </row>
    <row r="52" spans="1:16" x14ac:dyDescent="0.2">
      <c r="A52" s="66" t="s">
        <v>40</v>
      </c>
      <c r="B52" s="80">
        <v>2.5</v>
      </c>
      <c r="C52" s="17">
        <v>1.8</v>
      </c>
      <c r="D52" s="17">
        <f t="shared" si="0"/>
        <v>72</v>
      </c>
      <c r="E52" s="17">
        <v>2.5</v>
      </c>
      <c r="F52" s="19">
        <f t="shared" si="1"/>
        <v>-0.7</v>
      </c>
      <c r="G52" s="18">
        <v>11.1</v>
      </c>
      <c r="H52" s="17">
        <v>13.3</v>
      </c>
      <c r="I52" s="17">
        <f t="shared" si="2"/>
        <v>119.81981981981984</v>
      </c>
      <c r="J52" s="17">
        <v>15</v>
      </c>
      <c r="K52" s="19">
        <f t="shared" si="3"/>
        <v>-1.6999999999999993</v>
      </c>
      <c r="P52" s="22"/>
    </row>
    <row r="53" spans="1:16" x14ac:dyDescent="0.2">
      <c r="A53" s="66" t="s">
        <v>41</v>
      </c>
      <c r="B53" s="80"/>
      <c r="C53" s="17"/>
      <c r="D53" s="17"/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  <c r="P53" s="22"/>
    </row>
    <row r="54" spans="1:16" x14ac:dyDescent="0.2">
      <c r="A54" s="66" t="s">
        <v>42</v>
      </c>
      <c r="B54" s="80">
        <v>0.27400000000000002</v>
      </c>
      <c r="C54" s="17">
        <v>0.5</v>
      </c>
      <c r="D54" s="17">
        <f t="shared" si="0"/>
        <v>182.48175182481751</v>
      </c>
      <c r="E54" s="17"/>
      <c r="F54" s="19">
        <f t="shared" si="1"/>
        <v>0.5</v>
      </c>
      <c r="G54" s="18">
        <v>8.5</v>
      </c>
      <c r="H54" s="17">
        <v>10.6</v>
      </c>
      <c r="I54" s="17">
        <f t="shared" si="2"/>
        <v>124.70588235294117</v>
      </c>
      <c r="J54" s="17">
        <v>7.7</v>
      </c>
      <c r="K54" s="19">
        <f t="shared" si="3"/>
        <v>2.8999999999999995</v>
      </c>
      <c r="P54" s="22"/>
    </row>
    <row r="55" spans="1:16" s="22" customFormat="1" x14ac:dyDescent="0.2">
      <c r="A55" s="66" t="s">
        <v>43</v>
      </c>
      <c r="B55" s="80">
        <v>1.1080000000000001</v>
      </c>
      <c r="C55" s="17">
        <v>0.25</v>
      </c>
      <c r="D55" s="17">
        <f t="shared" si="0"/>
        <v>22.563176895306857</v>
      </c>
      <c r="E55" s="17">
        <v>0.2</v>
      </c>
      <c r="F55" s="19">
        <f t="shared" si="1"/>
        <v>4.9999999999999989E-2</v>
      </c>
      <c r="G55" s="18">
        <v>7.7789999999999999</v>
      </c>
      <c r="H55" s="17">
        <v>7.4820000000000002</v>
      </c>
      <c r="I55" s="17">
        <f t="shared" si="2"/>
        <v>96.182028538372549</v>
      </c>
      <c r="J55" s="17">
        <v>6.5</v>
      </c>
      <c r="K55" s="19">
        <f t="shared" si="3"/>
        <v>0.98200000000000021</v>
      </c>
      <c r="L55" s="20"/>
    </row>
    <row r="56" spans="1:16" x14ac:dyDescent="0.2">
      <c r="A56" s="66" t="s">
        <v>44</v>
      </c>
      <c r="B56" s="80">
        <v>0.1</v>
      </c>
      <c r="C56" s="17">
        <v>0.1</v>
      </c>
      <c r="D56" s="17">
        <f t="shared" si="0"/>
        <v>100</v>
      </c>
      <c r="E56" s="17">
        <v>0.1</v>
      </c>
      <c r="F56" s="19">
        <f t="shared" si="1"/>
        <v>0</v>
      </c>
      <c r="G56" s="18">
        <v>1.5</v>
      </c>
      <c r="H56" s="17">
        <v>1.2</v>
      </c>
      <c r="I56" s="17">
        <f t="shared" si="2"/>
        <v>80</v>
      </c>
      <c r="J56" s="17">
        <v>1.5</v>
      </c>
      <c r="K56" s="19">
        <f t="shared" si="3"/>
        <v>-0.30000000000000004</v>
      </c>
      <c r="P56" s="22"/>
    </row>
    <row r="57" spans="1:16" x14ac:dyDescent="0.2">
      <c r="A57" s="66" t="s">
        <v>45</v>
      </c>
      <c r="B57" s="80"/>
      <c r="C57" s="17"/>
      <c r="D57" s="17"/>
      <c r="E57" s="17">
        <v>0.38</v>
      </c>
      <c r="F57" s="19">
        <f t="shared" si="1"/>
        <v>-0.38</v>
      </c>
      <c r="G57" s="18">
        <v>4</v>
      </c>
      <c r="H57" s="17">
        <v>7.1660000000000004</v>
      </c>
      <c r="I57" s="17">
        <f t="shared" si="2"/>
        <v>179.15</v>
      </c>
      <c r="J57" s="17">
        <v>5.8</v>
      </c>
      <c r="K57" s="19">
        <f t="shared" si="3"/>
        <v>1.3660000000000005</v>
      </c>
      <c r="P57" s="22"/>
    </row>
    <row r="58" spans="1:16" s="22" customFormat="1" x14ac:dyDescent="0.2">
      <c r="A58" s="66" t="s">
        <v>46</v>
      </c>
      <c r="B58" s="80">
        <v>1.8</v>
      </c>
      <c r="C58" s="17">
        <v>1.8</v>
      </c>
      <c r="D58" s="17">
        <f t="shared" si="0"/>
        <v>100</v>
      </c>
      <c r="E58" s="17">
        <v>1.2</v>
      </c>
      <c r="F58" s="19">
        <f t="shared" si="1"/>
        <v>0.60000000000000009</v>
      </c>
      <c r="G58" s="18">
        <v>44.6</v>
      </c>
      <c r="H58" s="17">
        <v>44.6</v>
      </c>
      <c r="I58" s="17">
        <f t="shared" si="2"/>
        <v>100</v>
      </c>
      <c r="J58" s="17">
        <v>42.4</v>
      </c>
      <c r="K58" s="19">
        <f t="shared" si="3"/>
        <v>2.2000000000000028</v>
      </c>
      <c r="L58" s="20"/>
    </row>
    <row r="59" spans="1:16" s="23" customFormat="1" ht="15" x14ac:dyDescent="0.25">
      <c r="A59" s="65" t="s">
        <v>47</v>
      </c>
      <c r="B59" s="49">
        <v>3631.4190000000003</v>
      </c>
      <c r="C59" s="13">
        <f>SUM(C60:C73)</f>
        <v>3490.4360000000001</v>
      </c>
      <c r="D59" s="13">
        <f t="shared" si="0"/>
        <v>96.117688429784607</v>
      </c>
      <c r="E59" s="13">
        <v>3592.6</v>
      </c>
      <c r="F59" s="15">
        <f t="shared" si="1"/>
        <v>-102.16399999999976</v>
      </c>
      <c r="G59" s="14">
        <v>2828.9303999999997</v>
      </c>
      <c r="H59" s="13">
        <f>SUM(H60:H73)</f>
        <v>2948.7839999999997</v>
      </c>
      <c r="I59" s="13">
        <f t="shared" si="2"/>
        <v>104.23671080773143</v>
      </c>
      <c r="J59" s="13">
        <v>2766.7</v>
      </c>
      <c r="K59" s="15">
        <f t="shared" si="3"/>
        <v>182.08399999999983</v>
      </c>
      <c r="L59" s="11"/>
      <c r="P59" s="22"/>
    </row>
    <row r="60" spans="1:16" x14ac:dyDescent="0.2">
      <c r="A60" s="66" t="s">
        <v>48</v>
      </c>
      <c r="B60" s="80">
        <v>622.9</v>
      </c>
      <c r="C60" s="17">
        <v>587.79999999999995</v>
      </c>
      <c r="D60" s="17">
        <f t="shared" si="0"/>
        <v>94.365066623856151</v>
      </c>
      <c r="E60" s="17">
        <v>679.4</v>
      </c>
      <c r="F60" s="19">
        <f t="shared" si="1"/>
        <v>-91.600000000000023</v>
      </c>
      <c r="G60" s="18">
        <v>383.1</v>
      </c>
      <c r="H60" s="17">
        <v>393</v>
      </c>
      <c r="I60" s="17">
        <f t="shared" si="2"/>
        <v>102.58418167580265</v>
      </c>
      <c r="J60" s="17">
        <v>399</v>
      </c>
      <c r="K60" s="19">
        <f t="shared" si="3"/>
        <v>-6</v>
      </c>
      <c r="P60" s="22"/>
    </row>
    <row r="61" spans="1:16" x14ac:dyDescent="0.2">
      <c r="A61" s="66" t="s">
        <v>49</v>
      </c>
      <c r="B61" s="80">
        <v>38.929000000000002</v>
      </c>
      <c r="C61" s="17">
        <v>28.302</v>
      </c>
      <c r="D61" s="17">
        <f t="shared" si="0"/>
        <v>72.701584936679581</v>
      </c>
      <c r="E61" s="17">
        <v>36</v>
      </c>
      <c r="F61" s="19">
        <f t="shared" si="1"/>
        <v>-7.6980000000000004</v>
      </c>
      <c r="G61" s="18">
        <v>35.121000000000002</v>
      </c>
      <c r="H61" s="17">
        <v>32.488</v>
      </c>
      <c r="I61" s="17">
        <f t="shared" si="2"/>
        <v>92.503060846786809</v>
      </c>
      <c r="J61" s="17">
        <v>33.4</v>
      </c>
      <c r="K61" s="19">
        <f t="shared" si="3"/>
        <v>-0.91199999999999903</v>
      </c>
      <c r="P61" s="22"/>
    </row>
    <row r="62" spans="1:16" x14ac:dyDescent="0.2">
      <c r="A62" s="66" t="s">
        <v>50</v>
      </c>
      <c r="B62" s="80">
        <v>61.5</v>
      </c>
      <c r="C62" s="17">
        <v>55.8</v>
      </c>
      <c r="D62" s="17">
        <f t="shared" si="0"/>
        <v>90.731707317073159</v>
      </c>
      <c r="E62" s="17">
        <v>57.4</v>
      </c>
      <c r="F62" s="19">
        <f t="shared" si="1"/>
        <v>-1.6000000000000014</v>
      </c>
      <c r="G62" s="18">
        <v>144.5</v>
      </c>
      <c r="H62" s="17">
        <v>151</v>
      </c>
      <c r="I62" s="17">
        <f t="shared" si="2"/>
        <v>104.49826989619378</v>
      </c>
      <c r="J62" s="17">
        <v>148</v>
      </c>
      <c r="K62" s="19">
        <f t="shared" si="3"/>
        <v>3</v>
      </c>
      <c r="P62" s="22"/>
    </row>
    <row r="63" spans="1:16" x14ac:dyDescent="0.2">
      <c r="A63" s="66" t="s">
        <v>51</v>
      </c>
      <c r="B63" s="80">
        <v>429.2</v>
      </c>
      <c r="C63" s="17">
        <v>440.2</v>
      </c>
      <c r="D63" s="17">
        <f t="shared" si="0"/>
        <v>102.56290773532153</v>
      </c>
      <c r="E63" s="17">
        <v>427.2</v>
      </c>
      <c r="F63" s="19">
        <f t="shared" si="1"/>
        <v>13</v>
      </c>
      <c r="G63" s="18">
        <v>395.4</v>
      </c>
      <c r="H63" s="17">
        <v>379.5</v>
      </c>
      <c r="I63" s="17">
        <f t="shared" si="2"/>
        <v>95.978755690440067</v>
      </c>
      <c r="J63" s="17">
        <v>369.4</v>
      </c>
      <c r="K63" s="19">
        <f t="shared" si="3"/>
        <v>10.100000000000023</v>
      </c>
      <c r="P63" s="22"/>
    </row>
    <row r="64" spans="1:16" x14ac:dyDescent="0.2">
      <c r="A64" s="66" t="s">
        <v>52</v>
      </c>
      <c r="B64" s="80">
        <v>75</v>
      </c>
      <c r="C64" s="17">
        <v>74.599999999999994</v>
      </c>
      <c r="D64" s="17">
        <f t="shared" si="0"/>
        <v>99.466666666666654</v>
      </c>
      <c r="E64" s="17">
        <v>80.2</v>
      </c>
      <c r="F64" s="19">
        <f t="shared" si="1"/>
        <v>-5.6000000000000085</v>
      </c>
      <c r="G64" s="18">
        <v>148</v>
      </c>
      <c r="H64" s="17">
        <v>142</v>
      </c>
      <c r="I64" s="17">
        <f t="shared" si="2"/>
        <v>95.945945945945937</v>
      </c>
      <c r="J64" s="17">
        <v>123.4</v>
      </c>
      <c r="K64" s="19">
        <f t="shared" si="3"/>
        <v>18.599999999999994</v>
      </c>
      <c r="P64" s="22"/>
    </row>
    <row r="65" spans="1:16" x14ac:dyDescent="0.2">
      <c r="A65" s="66" t="s">
        <v>53</v>
      </c>
      <c r="B65" s="80">
        <v>83.9</v>
      </c>
      <c r="C65" s="17">
        <v>71</v>
      </c>
      <c r="D65" s="17">
        <f t="shared" si="0"/>
        <v>84.624553039332525</v>
      </c>
      <c r="E65" s="17">
        <v>72.099999999999994</v>
      </c>
      <c r="F65" s="19">
        <f t="shared" si="1"/>
        <v>-1.0999999999999943</v>
      </c>
      <c r="G65" s="18">
        <v>105.5</v>
      </c>
      <c r="H65" s="17">
        <v>104.7</v>
      </c>
      <c r="I65" s="17">
        <f t="shared" si="2"/>
        <v>99.241706161137444</v>
      </c>
      <c r="J65" s="17">
        <v>98</v>
      </c>
      <c r="K65" s="19">
        <f t="shared" si="3"/>
        <v>6.7000000000000028</v>
      </c>
      <c r="P65" s="22"/>
    </row>
    <row r="66" spans="1:16" x14ac:dyDescent="0.2">
      <c r="A66" s="66" t="s">
        <v>54</v>
      </c>
      <c r="B66" s="80">
        <v>101.5</v>
      </c>
      <c r="C66" s="17">
        <v>94.2</v>
      </c>
      <c r="D66" s="17">
        <f t="shared" si="0"/>
        <v>92.807881773399018</v>
      </c>
      <c r="E66" s="17">
        <v>98</v>
      </c>
      <c r="F66" s="19">
        <f t="shared" si="1"/>
        <v>-3.7999999999999972</v>
      </c>
      <c r="G66" s="18">
        <v>71.78</v>
      </c>
      <c r="H66" s="17">
        <v>64.3</v>
      </c>
      <c r="I66" s="17">
        <f t="shared" si="2"/>
        <v>89.579269991641127</v>
      </c>
      <c r="J66" s="17">
        <v>71.5</v>
      </c>
      <c r="K66" s="19">
        <f t="shared" si="3"/>
        <v>-7.2000000000000028</v>
      </c>
      <c r="P66" s="22"/>
    </row>
    <row r="67" spans="1:16" x14ac:dyDescent="0.2">
      <c r="A67" s="66" t="s">
        <v>55</v>
      </c>
      <c r="B67" s="80">
        <v>74</v>
      </c>
      <c r="C67" s="17">
        <v>66.7</v>
      </c>
      <c r="D67" s="17">
        <f t="shared" si="0"/>
        <v>90.13513513513513</v>
      </c>
      <c r="E67" s="17">
        <v>70.599999999999994</v>
      </c>
      <c r="F67" s="19">
        <f t="shared" si="1"/>
        <v>-3.8999999999999915</v>
      </c>
      <c r="G67" s="18">
        <v>97</v>
      </c>
      <c r="H67" s="17">
        <v>104.5</v>
      </c>
      <c r="I67" s="17">
        <f t="shared" si="2"/>
        <v>107.73195876288659</v>
      </c>
      <c r="J67" s="17">
        <v>98.2</v>
      </c>
      <c r="K67" s="19">
        <f t="shared" si="3"/>
        <v>6.2999999999999972</v>
      </c>
      <c r="P67" s="22"/>
    </row>
    <row r="68" spans="1:16" x14ac:dyDescent="0.2">
      <c r="A68" s="66" t="s">
        <v>56</v>
      </c>
      <c r="B68" s="80">
        <v>111.7</v>
      </c>
      <c r="C68" s="17">
        <v>107.2</v>
      </c>
      <c r="D68" s="17">
        <f t="shared" si="0"/>
        <v>95.971351835273055</v>
      </c>
      <c r="E68" s="17">
        <v>120.5</v>
      </c>
      <c r="F68" s="19">
        <f t="shared" si="1"/>
        <v>-13.299999999999997</v>
      </c>
      <c r="G68" s="18">
        <v>139.09039999999999</v>
      </c>
      <c r="H68" s="17">
        <v>139.5</v>
      </c>
      <c r="I68" s="17">
        <f t="shared" si="2"/>
        <v>100.29448473798337</v>
      </c>
      <c r="J68" s="17">
        <v>140.80000000000001</v>
      </c>
      <c r="K68" s="19">
        <f t="shared" si="3"/>
        <v>-1.3000000000000114</v>
      </c>
      <c r="P68" s="22"/>
    </row>
    <row r="69" spans="1:16" x14ac:dyDescent="0.2">
      <c r="A69" s="66" t="s">
        <v>57</v>
      </c>
      <c r="B69" s="80">
        <v>1373.8</v>
      </c>
      <c r="C69" s="17">
        <v>1317.4</v>
      </c>
      <c r="D69" s="17">
        <f t="shared" si="0"/>
        <v>95.89459892269619</v>
      </c>
      <c r="E69" s="17">
        <v>1315.5</v>
      </c>
      <c r="F69" s="19">
        <f t="shared" si="1"/>
        <v>1.9000000000000909</v>
      </c>
      <c r="G69" s="18">
        <v>464.3</v>
      </c>
      <c r="H69" s="17">
        <v>530.29999999999995</v>
      </c>
      <c r="I69" s="17">
        <f t="shared" si="2"/>
        <v>114.21494723239283</v>
      </c>
      <c r="J69" s="17">
        <v>466</v>
      </c>
      <c r="K69" s="19">
        <f t="shared" si="3"/>
        <v>64.299999999999955</v>
      </c>
      <c r="P69" s="22"/>
    </row>
    <row r="70" spans="1:16" x14ac:dyDescent="0.2">
      <c r="A70" s="66" t="s">
        <v>58</v>
      </c>
      <c r="B70" s="80">
        <v>146.30000000000001</v>
      </c>
      <c r="C70" s="17">
        <v>146.32</v>
      </c>
      <c r="D70" s="17">
        <f t="shared" si="0"/>
        <v>100.01367053998631</v>
      </c>
      <c r="E70" s="17">
        <v>145.4</v>
      </c>
      <c r="F70" s="19">
        <f t="shared" si="1"/>
        <v>0.91999999999998749</v>
      </c>
      <c r="G70" s="18">
        <v>97.7</v>
      </c>
      <c r="H70" s="17">
        <v>105.702</v>
      </c>
      <c r="I70" s="17">
        <f t="shared" si="2"/>
        <v>108.19037871033777</v>
      </c>
      <c r="J70" s="17">
        <v>107.6</v>
      </c>
      <c r="K70" s="19">
        <f t="shared" si="3"/>
        <v>-1.8979999999999961</v>
      </c>
      <c r="P70" s="22"/>
    </row>
    <row r="71" spans="1:16" x14ac:dyDescent="0.2">
      <c r="A71" s="66" t="s">
        <v>59</v>
      </c>
      <c r="B71" s="80">
        <v>145.1</v>
      </c>
      <c r="C71" s="17">
        <v>132.19999999999999</v>
      </c>
      <c r="D71" s="17">
        <f t="shared" si="0"/>
        <v>91.109579600275666</v>
      </c>
      <c r="E71" s="17">
        <v>142</v>
      </c>
      <c r="F71" s="19">
        <f t="shared" si="1"/>
        <v>-9.8000000000000114</v>
      </c>
      <c r="G71" s="18">
        <v>296</v>
      </c>
      <c r="H71" s="17">
        <v>304.5</v>
      </c>
      <c r="I71" s="17">
        <f t="shared" si="2"/>
        <v>102.87162162162163</v>
      </c>
      <c r="J71" s="17">
        <v>278.3</v>
      </c>
      <c r="K71" s="19">
        <f t="shared" si="3"/>
        <v>26.199999999999989</v>
      </c>
      <c r="P71" s="22"/>
    </row>
    <row r="72" spans="1:16" x14ac:dyDescent="0.2">
      <c r="A72" s="66" t="s">
        <v>60</v>
      </c>
      <c r="B72" s="80">
        <v>243.56</v>
      </c>
      <c r="C72" s="17">
        <v>254.6</v>
      </c>
      <c r="D72" s="17">
        <f t="shared" si="0"/>
        <v>104.53276400065693</v>
      </c>
      <c r="E72" s="17">
        <v>237.4</v>
      </c>
      <c r="F72" s="19">
        <f t="shared" si="1"/>
        <v>17.199999999999989</v>
      </c>
      <c r="G72" s="18">
        <v>337.85</v>
      </c>
      <c r="H72" s="17">
        <v>363</v>
      </c>
      <c r="I72" s="17">
        <f t="shared" si="2"/>
        <v>107.44413201124759</v>
      </c>
      <c r="J72" s="17">
        <v>319.60000000000002</v>
      </c>
      <c r="K72" s="19">
        <f t="shared" si="3"/>
        <v>43.399999999999977</v>
      </c>
      <c r="P72" s="22"/>
    </row>
    <row r="73" spans="1:16" s="22" customFormat="1" x14ac:dyDescent="0.2">
      <c r="A73" s="66" t="s">
        <v>61</v>
      </c>
      <c r="B73" s="80">
        <v>124.03</v>
      </c>
      <c r="C73" s="17">
        <v>114.114</v>
      </c>
      <c r="D73" s="17">
        <f t="shared" si="0"/>
        <v>92.005160041925336</v>
      </c>
      <c r="E73" s="17">
        <v>110.9</v>
      </c>
      <c r="F73" s="19">
        <f t="shared" si="1"/>
        <v>3.2139999999999986</v>
      </c>
      <c r="G73" s="18">
        <v>113.589</v>
      </c>
      <c r="H73" s="17">
        <v>134.29400000000001</v>
      </c>
      <c r="I73" s="17">
        <f t="shared" si="2"/>
        <v>118.22799742932855</v>
      </c>
      <c r="J73" s="17">
        <v>113.5</v>
      </c>
      <c r="K73" s="19">
        <f t="shared" si="3"/>
        <v>20.794000000000011</v>
      </c>
      <c r="L73" s="20"/>
    </row>
    <row r="74" spans="1:16" s="23" customFormat="1" ht="15" x14ac:dyDescent="0.25">
      <c r="A74" s="65" t="s">
        <v>62</v>
      </c>
      <c r="B74" s="49">
        <v>2342.4299999999998</v>
      </c>
      <c r="C74" s="13">
        <f>SUM(C75:C80)-C78-C79</f>
        <v>2194.0060000000003</v>
      </c>
      <c r="D74" s="13">
        <f t="shared" si="0"/>
        <v>93.663674047890453</v>
      </c>
      <c r="E74" s="13">
        <v>2357.6</v>
      </c>
      <c r="F74" s="15">
        <f t="shared" si="1"/>
        <v>-163.5939999999996</v>
      </c>
      <c r="G74" s="14">
        <v>717.02400000000011</v>
      </c>
      <c r="H74" s="13">
        <f>SUM(H75:H80)-H78-H79</f>
        <v>716.73399999999992</v>
      </c>
      <c r="I74" s="13">
        <f t="shared" si="2"/>
        <v>99.959555049761207</v>
      </c>
      <c r="J74" s="13">
        <v>710.4</v>
      </c>
      <c r="K74" s="15">
        <f t="shared" si="3"/>
        <v>6.3339999999999463</v>
      </c>
      <c r="L74" s="11"/>
      <c r="P74" s="22"/>
    </row>
    <row r="75" spans="1:16" x14ac:dyDescent="0.2">
      <c r="A75" s="66" t="s">
        <v>63</v>
      </c>
      <c r="B75" s="80">
        <v>841.68600000000004</v>
      </c>
      <c r="C75" s="17">
        <v>787.84199999999998</v>
      </c>
      <c r="D75" s="17">
        <f t="shared" si="0"/>
        <v>93.602840013971957</v>
      </c>
      <c r="E75" s="17">
        <v>870.4</v>
      </c>
      <c r="F75" s="19">
        <f t="shared" si="1"/>
        <v>-82.557999999999993</v>
      </c>
      <c r="G75" s="18">
        <v>139.702</v>
      </c>
      <c r="H75" s="17">
        <v>139.32</v>
      </c>
      <c r="I75" s="17">
        <f t="shared" si="2"/>
        <v>99.726560822321801</v>
      </c>
      <c r="J75" s="17">
        <v>139</v>
      </c>
      <c r="K75" s="19">
        <f t="shared" si="3"/>
        <v>0.31999999999999318</v>
      </c>
      <c r="P75" s="22"/>
    </row>
    <row r="76" spans="1:16" x14ac:dyDescent="0.2">
      <c r="A76" s="66" t="s">
        <v>64</v>
      </c>
      <c r="B76" s="80">
        <v>148.47200000000001</v>
      </c>
      <c r="C76" s="17">
        <v>136.964</v>
      </c>
      <c r="D76" s="17">
        <f t="shared" ref="D76:D108" si="5">C76/B76*100</f>
        <v>92.249043590710698</v>
      </c>
      <c r="E76" s="17">
        <v>148.69999999999999</v>
      </c>
      <c r="F76" s="19">
        <f t="shared" ref="F76:F108" si="6">C76-E76</f>
        <v>-11.73599999999999</v>
      </c>
      <c r="G76" s="18">
        <v>138.63399999999999</v>
      </c>
      <c r="H76" s="17">
        <v>131.214</v>
      </c>
      <c r="I76" s="17">
        <f t="shared" ref="I76:I108" si="7">H76/G76*100</f>
        <v>94.647777601454194</v>
      </c>
      <c r="J76" s="17">
        <v>137.5</v>
      </c>
      <c r="K76" s="19">
        <f t="shared" ref="K76:K108" si="8">H76-J76</f>
        <v>-6.2860000000000014</v>
      </c>
      <c r="P76" s="22"/>
    </row>
    <row r="77" spans="1:16" x14ac:dyDescent="0.2">
      <c r="A77" s="66" t="s">
        <v>65</v>
      </c>
      <c r="B77" s="80">
        <v>411.17200000000003</v>
      </c>
      <c r="C77" s="17">
        <v>380.5</v>
      </c>
      <c r="D77" s="17">
        <f t="shared" si="5"/>
        <v>92.540348078176521</v>
      </c>
      <c r="E77" s="17">
        <v>413.3</v>
      </c>
      <c r="F77" s="19">
        <f t="shared" si="6"/>
        <v>-32.800000000000011</v>
      </c>
      <c r="G77" s="18">
        <v>141.38800000000001</v>
      </c>
      <c r="H77" s="17">
        <v>115</v>
      </c>
      <c r="I77" s="17">
        <f t="shared" si="7"/>
        <v>81.336464197810272</v>
      </c>
      <c r="J77" s="17">
        <v>143.30000000000001</v>
      </c>
      <c r="K77" s="19">
        <f t="shared" si="8"/>
        <v>-28.300000000000011</v>
      </c>
      <c r="P77" s="22"/>
    </row>
    <row r="78" spans="1:16" hidden="1" x14ac:dyDescent="0.2">
      <c r="A78" s="66" t="s">
        <v>66</v>
      </c>
      <c r="B78" s="80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  <c r="P78" s="22"/>
    </row>
    <row r="79" spans="1:16" hidden="1" x14ac:dyDescent="0.2">
      <c r="A79" s="66" t="s">
        <v>67</v>
      </c>
      <c r="B79" s="80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  <c r="P79" s="22"/>
    </row>
    <row r="80" spans="1:16" s="22" customFormat="1" x14ac:dyDescent="0.2">
      <c r="A80" s="66" t="s">
        <v>68</v>
      </c>
      <c r="B80" s="80">
        <v>941.1</v>
      </c>
      <c r="C80" s="17">
        <v>888.7</v>
      </c>
      <c r="D80" s="17">
        <f t="shared" si="5"/>
        <v>94.432047603867815</v>
      </c>
      <c r="E80" s="17">
        <v>925.2</v>
      </c>
      <c r="F80" s="19">
        <f t="shared" si="6"/>
        <v>-36.5</v>
      </c>
      <c r="G80" s="18">
        <v>297.3</v>
      </c>
      <c r="H80" s="17">
        <v>331.2</v>
      </c>
      <c r="I80" s="17">
        <f t="shared" si="7"/>
        <v>111.40262361251261</v>
      </c>
      <c r="J80" s="17">
        <v>290.60000000000002</v>
      </c>
      <c r="K80" s="19">
        <f t="shared" si="8"/>
        <v>40.599999999999966</v>
      </c>
      <c r="L80" s="20"/>
    </row>
    <row r="81" spans="1:12" s="23" customFormat="1" ht="15" x14ac:dyDescent="0.25">
      <c r="A81" s="65" t="s">
        <v>69</v>
      </c>
      <c r="B81" s="49">
        <v>5853.8249999999998</v>
      </c>
      <c r="C81" s="13">
        <f>SUM(C82:C97)-C88-C89-C91-C97</f>
        <v>5391.5680000000002</v>
      </c>
      <c r="D81" s="13">
        <f t="shared" si="5"/>
        <v>92.103334144768596</v>
      </c>
      <c r="E81" s="13">
        <v>6116.6</v>
      </c>
      <c r="F81" s="15">
        <f t="shared" si="6"/>
        <v>-725.03200000000015</v>
      </c>
      <c r="G81" s="14">
        <v>1176.027</v>
      </c>
      <c r="H81" s="13">
        <f>SUM(H82:H97)-H88-H89-H91-H97</f>
        <v>1091.3119999999999</v>
      </c>
      <c r="I81" s="13">
        <f t="shared" si="7"/>
        <v>92.796508923689672</v>
      </c>
      <c r="J81" s="13">
        <v>1144.5999999999999</v>
      </c>
      <c r="K81" s="15">
        <f t="shared" si="8"/>
        <v>-53.288000000000011</v>
      </c>
      <c r="L81" s="11"/>
    </row>
    <row r="82" spans="1:12" x14ac:dyDescent="0.2">
      <c r="A82" s="66" t="s">
        <v>70</v>
      </c>
      <c r="B82" s="80">
        <v>0.93300000000000005</v>
      </c>
      <c r="C82" s="17">
        <v>0.33200000000000002</v>
      </c>
      <c r="D82" s="17">
        <f t="shared" si="5"/>
        <v>35.584137191854232</v>
      </c>
      <c r="E82" s="17">
        <v>0.8</v>
      </c>
      <c r="F82" s="19">
        <f t="shared" si="6"/>
        <v>-0.46800000000000003</v>
      </c>
      <c r="G82" s="18">
        <v>0.28999999999999998</v>
      </c>
      <c r="H82" s="17">
        <v>0</v>
      </c>
      <c r="I82" s="17">
        <f t="shared" si="7"/>
        <v>0</v>
      </c>
      <c r="J82" s="17"/>
      <c r="K82" s="19">
        <f t="shared" si="8"/>
        <v>0</v>
      </c>
    </row>
    <row r="83" spans="1:12" x14ac:dyDescent="0.2">
      <c r="A83" s="66" t="s">
        <v>71</v>
      </c>
      <c r="B83" s="80">
        <v>35.822000000000003</v>
      </c>
      <c r="C83" s="17">
        <v>34.6</v>
      </c>
      <c r="D83" s="17">
        <f t="shared" si="5"/>
        <v>96.58868851543744</v>
      </c>
      <c r="E83" s="17">
        <v>36.700000000000003</v>
      </c>
      <c r="F83" s="19">
        <f t="shared" si="6"/>
        <v>-2.1000000000000014</v>
      </c>
      <c r="G83" s="18">
        <v>5.6139999999999999</v>
      </c>
      <c r="H83" s="17">
        <v>5.2</v>
      </c>
      <c r="I83" s="17">
        <f t="shared" si="7"/>
        <v>92.625578909868196</v>
      </c>
      <c r="J83" s="17">
        <v>5.2</v>
      </c>
      <c r="K83" s="19">
        <f t="shared" si="8"/>
        <v>0</v>
      </c>
    </row>
    <row r="84" spans="1:12" x14ac:dyDescent="0.2">
      <c r="A84" s="66" t="s">
        <v>72</v>
      </c>
      <c r="B84" s="80">
        <v>4.4000000000000004</v>
      </c>
      <c r="C84" s="17">
        <v>7.4</v>
      </c>
      <c r="D84" s="17">
        <f t="shared" si="5"/>
        <v>168.18181818181816</v>
      </c>
      <c r="E84" s="17">
        <v>4.3</v>
      </c>
      <c r="F84" s="19">
        <f t="shared" si="6"/>
        <v>3.1000000000000005</v>
      </c>
      <c r="G84" s="18">
        <v>1.7</v>
      </c>
      <c r="H84" s="17">
        <v>1.1000000000000001</v>
      </c>
      <c r="I84" s="17">
        <f t="shared" si="7"/>
        <v>64.705882352941174</v>
      </c>
      <c r="J84" s="17">
        <v>1.3</v>
      </c>
      <c r="K84" s="19">
        <f t="shared" si="8"/>
        <v>-0.19999999999999996</v>
      </c>
    </row>
    <row r="85" spans="1:12" x14ac:dyDescent="0.2">
      <c r="A85" s="66" t="s">
        <v>73</v>
      </c>
      <c r="B85" s="80">
        <v>52.1</v>
      </c>
      <c r="C85" s="17">
        <v>42.11</v>
      </c>
      <c r="D85" s="17">
        <f t="shared" si="5"/>
        <v>80.825335892514389</v>
      </c>
      <c r="E85" s="17">
        <v>43.7</v>
      </c>
      <c r="F85" s="19">
        <f t="shared" si="6"/>
        <v>-1.5900000000000034</v>
      </c>
      <c r="G85" s="18">
        <v>11.2</v>
      </c>
      <c r="H85" s="17">
        <v>9.5030000000000001</v>
      </c>
      <c r="I85" s="17">
        <f t="shared" si="7"/>
        <v>84.848214285714292</v>
      </c>
      <c r="J85" s="17">
        <v>10.7</v>
      </c>
      <c r="K85" s="19">
        <f t="shared" si="8"/>
        <v>-1.1969999999999992</v>
      </c>
    </row>
    <row r="86" spans="1:12" x14ac:dyDescent="0.2">
      <c r="A86" s="66" t="s">
        <v>74</v>
      </c>
      <c r="B86" s="80">
        <v>1896</v>
      </c>
      <c r="C86" s="17">
        <v>1761.2</v>
      </c>
      <c r="D86" s="17">
        <f t="shared" si="5"/>
        <v>92.890295358649794</v>
      </c>
      <c r="E86" s="17">
        <v>2005.2</v>
      </c>
      <c r="F86" s="19">
        <f t="shared" si="6"/>
        <v>-244</v>
      </c>
      <c r="G86" s="18">
        <v>260</v>
      </c>
      <c r="H86" s="17">
        <v>239.7</v>
      </c>
      <c r="I86" s="17">
        <f t="shared" si="7"/>
        <v>92.192307692307679</v>
      </c>
      <c r="J86" s="17">
        <v>267.5</v>
      </c>
      <c r="K86" s="19">
        <f t="shared" si="8"/>
        <v>-27.800000000000011</v>
      </c>
    </row>
    <row r="87" spans="1:12" x14ac:dyDescent="0.2">
      <c r="A87" s="66" t="s">
        <v>75</v>
      </c>
      <c r="B87" s="80">
        <v>662.6</v>
      </c>
      <c r="C87" s="17">
        <v>589.38300000000004</v>
      </c>
      <c r="D87" s="17">
        <f t="shared" si="5"/>
        <v>88.950045276184724</v>
      </c>
      <c r="E87" s="17">
        <v>700.1</v>
      </c>
      <c r="F87" s="19">
        <f t="shared" si="6"/>
        <v>-110.71699999999998</v>
      </c>
      <c r="G87" s="18">
        <v>149.4</v>
      </c>
      <c r="H87" s="17">
        <v>144.101</v>
      </c>
      <c r="I87" s="17">
        <f t="shared" si="7"/>
        <v>96.453145917001336</v>
      </c>
      <c r="J87" s="17">
        <v>147.5</v>
      </c>
      <c r="K87" s="19">
        <f t="shared" si="8"/>
        <v>-3.3990000000000009</v>
      </c>
    </row>
    <row r="88" spans="1:12" hidden="1" x14ac:dyDescent="0.2">
      <c r="A88" s="66" t="s">
        <v>76</v>
      </c>
      <c r="B88" s="80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66" t="s">
        <v>77</v>
      </c>
      <c r="B89" s="80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66" t="s">
        <v>78</v>
      </c>
      <c r="B90" s="80">
        <v>244.7</v>
      </c>
      <c r="C90" s="17">
        <v>250.94300000000001</v>
      </c>
      <c r="D90" s="17">
        <f t="shared" si="5"/>
        <v>102.55128729055988</v>
      </c>
      <c r="E90" s="17">
        <v>242.9</v>
      </c>
      <c r="F90" s="19">
        <f t="shared" si="6"/>
        <v>8.0430000000000064</v>
      </c>
      <c r="G90" s="18">
        <v>88.6</v>
      </c>
      <c r="H90" s="17">
        <v>92.808000000000007</v>
      </c>
      <c r="I90" s="17">
        <f t="shared" si="7"/>
        <v>104.74943566591423</v>
      </c>
      <c r="J90" s="17">
        <v>84.1</v>
      </c>
      <c r="K90" s="19">
        <f t="shared" si="8"/>
        <v>8.7080000000000126</v>
      </c>
    </row>
    <row r="91" spans="1:12" hidden="1" x14ac:dyDescent="0.2">
      <c r="A91" s="66" t="s">
        <v>79</v>
      </c>
      <c r="B91" s="80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x14ac:dyDescent="0.2">
      <c r="A92" s="66" t="s">
        <v>80</v>
      </c>
      <c r="B92" s="80">
        <v>262.3</v>
      </c>
      <c r="C92" s="17">
        <v>237.2</v>
      </c>
      <c r="D92" s="17">
        <f t="shared" si="5"/>
        <v>90.430804422417069</v>
      </c>
      <c r="E92" s="17">
        <v>268</v>
      </c>
      <c r="F92" s="19">
        <f t="shared" si="6"/>
        <v>-30.800000000000011</v>
      </c>
      <c r="G92" s="18">
        <v>109.483</v>
      </c>
      <c r="H92" s="17">
        <v>108.5</v>
      </c>
      <c r="I92" s="17">
        <f t="shared" si="7"/>
        <v>99.102143711809134</v>
      </c>
      <c r="J92" s="17">
        <v>108.7</v>
      </c>
      <c r="K92" s="19">
        <f t="shared" si="8"/>
        <v>-0.20000000000000284</v>
      </c>
    </row>
    <row r="93" spans="1:12" x14ac:dyDescent="0.2">
      <c r="A93" s="66" t="s">
        <v>81</v>
      </c>
      <c r="B93" s="80">
        <v>990</v>
      </c>
      <c r="C93" s="17">
        <v>887.3</v>
      </c>
      <c r="D93" s="17">
        <f t="shared" si="5"/>
        <v>89.626262626262616</v>
      </c>
      <c r="E93" s="17">
        <v>1028.7</v>
      </c>
      <c r="F93" s="19">
        <f t="shared" si="6"/>
        <v>-141.40000000000009</v>
      </c>
      <c r="G93" s="18">
        <v>209</v>
      </c>
      <c r="H93" s="17">
        <v>159.30000000000001</v>
      </c>
      <c r="I93" s="17">
        <f t="shared" si="7"/>
        <v>76.220095693779911</v>
      </c>
      <c r="J93" s="17">
        <v>182.6</v>
      </c>
      <c r="K93" s="19">
        <f t="shared" si="8"/>
        <v>-23.299999999999983</v>
      </c>
    </row>
    <row r="94" spans="1:12" x14ac:dyDescent="0.2">
      <c r="A94" s="66" t="s">
        <v>82</v>
      </c>
      <c r="B94" s="80">
        <v>1538.8</v>
      </c>
      <c r="C94" s="17">
        <v>1426.7</v>
      </c>
      <c r="D94" s="17">
        <f t="shared" si="5"/>
        <v>92.715102677410982</v>
      </c>
      <c r="E94" s="17">
        <v>1601.6</v>
      </c>
      <c r="F94" s="19">
        <f t="shared" si="6"/>
        <v>-174.89999999999986</v>
      </c>
      <c r="G94" s="18">
        <v>320.5</v>
      </c>
      <c r="H94" s="17">
        <v>311.5</v>
      </c>
      <c r="I94" s="17">
        <f t="shared" si="7"/>
        <v>97.191887675507019</v>
      </c>
      <c r="J94" s="17">
        <v>320.89999999999998</v>
      </c>
      <c r="K94" s="19">
        <f t="shared" si="8"/>
        <v>-9.3999999999999773</v>
      </c>
    </row>
    <row r="95" spans="1:12" x14ac:dyDescent="0.2">
      <c r="A95" s="66" t="s">
        <v>83</v>
      </c>
      <c r="B95" s="80">
        <v>108.57</v>
      </c>
      <c r="C95" s="17">
        <v>89.1</v>
      </c>
      <c r="D95" s="17">
        <f t="shared" si="5"/>
        <v>82.066869300911847</v>
      </c>
      <c r="E95" s="17">
        <v>114.2</v>
      </c>
      <c r="F95" s="19">
        <f t="shared" si="6"/>
        <v>-25.100000000000009</v>
      </c>
      <c r="G95" s="18">
        <v>10.84</v>
      </c>
      <c r="H95" s="17">
        <v>12.1</v>
      </c>
      <c r="I95" s="17">
        <f t="shared" si="7"/>
        <v>111.62361623616238</v>
      </c>
      <c r="J95" s="17">
        <v>10.4</v>
      </c>
      <c r="K95" s="19">
        <f t="shared" si="8"/>
        <v>1.6999999999999993</v>
      </c>
    </row>
    <row r="96" spans="1:12" x14ac:dyDescent="0.2">
      <c r="A96" s="66" t="s">
        <v>119</v>
      </c>
      <c r="B96" s="80">
        <v>57.6</v>
      </c>
      <c r="C96" s="17">
        <v>65.3</v>
      </c>
      <c r="D96" s="17">
        <f t="shared" si="5"/>
        <v>113.36805555555556</v>
      </c>
      <c r="E96" s="17">
        <v>70.400000000000006</v>
      </c>
      <c r="F96" s="19">
        <f t="shared" si="6"/>
        <v>-5.1000000000000085</v>
      </c>
      <c r="G96" s="18">
        <v>9.4</v>
      </c>
      <c r="H96" s="17">
        <v>7.5</v>
      </c>
      <c r="I96" s="17">
        <f t="shared" si="7"/>
        <v>79.787234042553195</v>
      </c>
      <c r="J96" s="17">
        <v>5.7</v>
      </c>
      <c r="K96" s="19">
        <f t="shared" si="8"/>
        <v>1.7999999999999998</v>
      </c>
    </row>
    <row r="97" spans="1:12" s="22" customFormat="1" hidden="1" x14ac:dyDescent="0.2">
      <c r="A97" s="66" t="s">
        <v>85</v>
      </c>
      <c r="B97" s="80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65" t="s">
        <v>86</v>
      </c>
      <c r="B98" s="49">
        <v>147.69999999999999</v>
      </c>
      <c r="C98" s="13">
        <f>SUM(C99:C108)-C104</f>
        <v>145.05600000000001</v>
      </c>
      <c r="D98" s="13">
        <f t="shared" si="5"/>
        <v>98.209884901828048</v>
      </c>
      <c r="E98" s="13">
        <v>140.1</v>
      </c>
      <c r="F98" s="15">
        <f t="shared" si="6"/>
        <v>4.9560000000000173</v>
      </c>
      <c r="G98" s="14">
        <v>43.449999999999996</v>
      </c>
      <c r="H98" s="13">
        <f>SUM(H99:H108)-H104</f>
        <v>42.245999999999995</v>
      </c>
      <c r="I98" s="13">
        <f t="shared" si="7"/>
        <v>97.228998849252008</v>
      </c>
      <c r="J98" s="13">
        <v>44.8</v>
      </c>
      <c r="K98" s="15">
        <f t="shared" si="8"/>
        <v>-2.554000000000002</v>
      </c>
      <c r="L98" s="11"/>
    </row>
    <row r="99" spans="1:12" x14ac:dyDescent="0.2">
      <c r="A99" s="66" t="s">
        <v>87</v>
      </c>
      <c r="B99" s="80">
        <v>1.7</v>
      </c>
      <c r="C99" s="17">
        <v>1.6</v>
      </c>
      <c r="D99" s="17">
        <f t="shared" si="5"/>
        <v>94.117647058823536</v>
      </c>
      <c r="E99" s="17">
        <v>2.1</v>
      </c>
      <c r="F99" s="19">
        <f t="shared" si="6"/>
        <v>-0.5</v>
      </c>
      <c r="G99" s="18">
        <v>2.9</v>
      </c>
      <c r="H99" s="17">
        <v>2.5</v>
      </c>
      <c r="I99" s="17">
        <f t="shared" si="7"/>
        <v>86.206896551724142</v>
      </c>
      <c r="J99" s="17">
        <v>3.3</v>
      </c>
      <c r="K99" s="19">
        <f t="shared" si="8"/>
        <v>-0.79999999999999982</v>
      </c>
    </row>
    <row r="100" spans="1:12" s="22" customFormat="1" x14ac:dyDescent="0.2">
      <c r="A100" s="66" t="s">
        <v>88</v>
      </c>
      <c r="B100" s="80">
        <v>21</v>
      </c>
      <c r="C100" s="17">
        <v>15.247</v>
      </c>
      <c r="D100" s="17">
        <f t="shared" si="5"/>
        <v>72.604761904761901</v>
      </c>
      <c r="E100" s="17">
        <v>21.4</v>
      </c>
      <c r="F100" s="19">
        <f t="shared" si="6"/>
        <v>-6.1529999999999987</v>
      </c>
      <c r="G100" s="18">
        <v>4.5999999999999996</v>
      </c>
      <c r="H100" s="17">
        <v>4.7460000000000004</v>
      </c>
      <c r="I100" s="17">
        <f t="shared" si="7"/>
        <v>103.17391304347827</v>
      </c>
      <c r="J100" s="17">
        <v>4.8</v>
      </c>
      <c r="K100" s="19">
        <f t="shared" si="8"/>
        <v>-5.3999999999999382E-2</v>
      </c>
      <c r="L100" s="20"/>
    </row>
    <row r="101" spans="1:12" x14ac:dyDescent="0.2">
      <c r="A101" s="66" t="s">
        <v>89</v>
      </c>
      <c r="B101" s="80">
        <v>2.2000000000000002</v>
      </c>
      <c r="C101" s="17">
        <v>2.1</v>
      </c>
      <c r="D101" s="17">
        <f t="shared" si="5"/>
        <v>95.454545454545453</v>
      </c>
      <c r="E101" s="17">
        <v>1.77</v>
      </c>
      <c r="F101" s="19">
        <f t="shared" si="6"/>
        <v>0.33000000000000007</v>
      </c>
      <c r="G101" s="18">
        <v>0.9</v>
      </c>
      <c r="H101" s="17">
        <v>0.8</v>
      </c>
      <c r="I101" s="17">
        <f t="shared" si="7"/>
        <v>88.8888888888889</v>
      </c>
      <c r="J101" s="17">
        <v>0.56999999999999995</v>
      </c>
      <c r="K101" s="19">
        <f t="shared" si="8"/>
        <v>0.23000000000000009</v>
      </c>
    </row>
    <row r="102" spans="1:12" s="22" customFormat="1" x14ac:dyDescent="0.2">
      <c r="A102" s="66" t="s">
        <v>90</v>
      </c>
      <c r="B102" s="80">
        <v>121.6</v>
      </c>
      <c r="C102" s="17">
        <v>125.379</v>
      </c>
      <c r="D102" s="17">
        <f>C102/B102*100</f>
        <v>103.10773026315789</v>
      </c>
      <c r="E102" s="17">
        <v>113.8</v>
      </c>
      <c r="F102" s="19">
        <f>C102-E102</f>
        <v>11.579000000000008</v>
      </c>
      <c r="G102" s="18">
        <v>32.9</v>
      </c>
      <c r="H102" s="17">
        <v>33.299999999999997</v>
      </c>
      <c r="I102" s="17">
        <f t="shared" si="7"/>
        <v>101.21580547112461</v>
      </c>
      <c r="J102" s="17">
        <v>35</v>
      </c>
      <c r="K102" s="19">
        <f t="shared" si="8"/>
        <v>-1.7000000000000028</v>
      </c>
      <c r="L102" s="20"/>
    </row>
    <row r="103" spans="1:12" hidden="1" x14ac:dyDescent="0.2">
      <c r="A103" s="66" t="s">
        <v>139</v>
      </c>
      <c r="B103" s="80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66" t="s">
        <v>92</v>
      </c>
      <c r="B104" s="80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66" t="s">
        <v>93</v>
      </c>
      <c r="B105" s="80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66" t="s">
        <v>94</v>
      </c>
      <c r="B106" s="80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68" t="s">
        <v>95</v>
      </c>
      <c r="B107" s="81">
        <v>1.2</v>
      </c>
      <c r="C107" s="25">
        <v>0.73</v>
      </c>
      <c r="D107" s="25">
        <f t="shared" si="5"/>
        <v>60.833333333333343</v>
      </c>
      <c r="E107" s="25">
        <v>1</v>
      </c>
      <c r="F107" s="26">
        <f t="shared" si="6"/>
        <v>-0.27</v>
      </c>
      <c r="G107" s="101">
        <v>2</v>
      </c>
      <c r="H107" s="25">
        <v>0.9</v>
      </c>
      <c r="I107" s="25">
        <f t="shared" si="7"/>
        <v>45</v>
      </c>
      <c r="J107" s="25">
        <v>1.1000000000000001</v>
      </c>
      <c r="K107" s="26">
        <f t="shared" si="8"/>
        <v>-0.20000000000000007</v>
      </c>
      <c r="L107" s="20"/>
    </row>
    <row r="108" spans="1:12" hidden="1" x14ac:dyDescent="0.2">
      <c r="A108" s="94" t="s">
        <v>96</v>
      </c>
      <c r="B108" s="95"/>
      <c r="C108" s="96">
        <v>0</v>
      </c>
      <c r="D108" s="97" t="e">
        <f t="shared" si="5"/>
        <v>#DIV/0!</v>
      </c>
      <c r="E108" s="97"/>
      <c r="F108" s="98">
        <f t="shared" si="6"/>
        <v>0</v>
      </c>
      <c r="G108" s="99"/>
      <c r="H108" s="96">
        <v>0</v>
      </c>
      <c r="I108" s="97" t="e">
        <f t="shared" si="7"/>
        <v>#DIV/0!</v>
      </c>
      <c r="J108" s="97"/>
      <c r="K108" s="98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8" sqref="C48"/>
    </sheetView>
  </sheetViews>
  <sheetFormatPr defaultRowHeight="14.25" x14ac:dyDescent="0.2"/>
  <cols>
    <col min="1" max="1" width="32.85546875" style="22" customWidth="1"/>
    <col min="2" max="2" width="15.5703125" style="22" customWidth="1"/>
    <col min="3" max="3" width="10" style="22" customWidth="1"/>
    <col min="4" max="4" width="9.85546875" style="22" customWidth="1"/>
    <col min="5" max="5" width="10" style="22" customWidth="1"/>
    <col min="6" max="6" width="10.71093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3.75" customHeight="1" x14ac:dyDescent="0.25">
      <c r="A1" s="175" t="s">
        <v>144</v>
      </c>
      <c r="B1" s="176"/>
      <c r="C1" s="176"/>
      <c r="D1" s="176"/>
      <c r="E1" s="176"/>
      <c r="F1" s="176"/>
    </row>
    <row r="2" spans="1:6" s="64" customFormat="1" ht="18.75" customHeight="1" x14ac:dyDescent="0.25">
      <c r="A2" s="177" t="str">
        <f>'яров.сев и зерновые'!A2:K2</f>
        <v>по состоянию на 15 июня 2018 г.</v>
      </c>
      <c r="B2" s="177"/>
      <c r="C2" s="177"/>
      <c r="D2" s="177"/>
      <c r="E2" s="177"/>
      <c r="F2" s="177"/>
    </row>
    <row r="3" spans="1:6" ht="21" customHeight="1" x14ac:dyDescent="0.2">
      <c r="A3" s="178" t="s">
        <v>97</v>
      </c>
      <c r="B3" s="178" t="s">
        <v>134</v>
      </c>
      <c r="C3" s="180" t="s">
        <v>122</v>
      </c>
      <c r="D3" s="181"/>
      <c r="E3" s="181"/>
      <c r="F3" s="182"/>
    </row>
    <row r="4" spans="1:6" ht="42.75" customHeight="1" x14ac:dyDescent="0.2">
      <c r="A4" s="179"/>
      <c r="B4" s="179"/>
      <c r="C4" s="114" t="s">
        <v>102</v>
      </c>
      <c r="D4" s="114" t="s">
        <v>99</v>
      </c>
      <c r="E4" s="114" t="s">
        <v>103</v>
      </c>
      <c r="F4" s="114" t="s">
        <v>104</v>
      </c>
    </row>
    <row r="5" spans="1:6" s="23" customFormat="1" ht="15" x14ac:dyDescent="0.25">
      <c r="A5" s="115" t="s">
        <v>0</v>
      </c>
      <c r="B5" s="116">
        <v>3010.88481</v>
      </c>
      <c r="C5" s="28">
        <f>C6+C25+C36+C45+C53+C68+C75+C92</f>
        <v>2578.8310000000001</v>
      </c>
      <c r="D5" s="9">
        <f t="shared" ref="D5:D68" si="0">C5/B5*100</f>
        <v>85.650271024483331</v>
      </c>
      <c r="E5" s="28">
        <v>2983.4</v>
      </c>
      <c r="F5" s="10">
        <f>C5-E5</f>
        <v>-404.56899999999996</v>
      </c>
    </row>
    <row r="6" spans="1:6" s="23" customFormat="1" ht="15" x14ac:dyDescent="0.25">
      <c r="A6" s="121" t="s">
        <v>1</v>
      </c>
      <c r="B6" s="13">
        <v>929.34799999999996</v>
      </c>
      <c r="C6" s="30">
        <f>SUM(C7:C23)</f>
        <v>693.10700000000008</v>
      </c>
      <c r="D6" s="13">
        <f t="shared" si="0"/>
        <v>74.579920546447624</v>
      </c>
      <c r="E6" s="30">
        <v>963.4</v>
      </c>
      <c r="F6" s="15">
        <f t="shared" ref="F6:F69" si="1">C6-E6</f>
        <v>-270.29299999999989</v>
      </c>
    </row>
    <row r="7" spans="1:6" x14ac:dyDescent="0.2">
      <c r="A7" s="122" t="s">
        <v>2</v>
      </c>
      <c r="B7" s="84">
        <v>127</v>
      </c>
      <c r="C7" s="33">
        <v>120.9</v>
      </c>
      <c r="D7" s="17">
        <f t="shared" si="0"/>
        <v>95.196850393700799</v>
      </c>
      <c r="E7" s="33">
        <v>149.80000000000001</v>
      </c>
      <c r="F7" s="19">
        <f t="shared" si="1"/>
        <v>-28.900000000000006</v>
      </c>
    </row>
    <row r="8" spans="1:6" x14ac:dyDescent="0.2">
      <c r="A8" s="122" t="s">
        <v>3</v>
      </c>
      <c r="B8" s="84">
        <v>78.3</v>
      </c>
      <c r="C8" s="33">
        <v>62.7</v>
      </c>
      <c r="D8" s="17">
        <f t="shared" si="0"/>
        <v>80.076628352490431</v>
      </c>
      <c r="E8" s="33">
        <v>76.099999999999994</v>
      </c>
      <c r="F8" s="19">
        <f t="shared" si="1"/>
        <v>-13.399999999999991</v>
      </c>
    </row>
    <row r="9" spans="1:6" x14ac:dyDescent="0.2">
      <c r="A9" s="122" t="s">
        <v>4</v>
      </c>
      <c r="B9" s="84">
        <v>1</v>
      </c>
      <c r="C9" s="33">
        <v>0.98</v>
      </c>
      <c r="D9" s="17">
        <f t="shared" si="0"/>
        <v>98</v>
      </c>
      <c r="E9" s="33">
        <v>1</v>
      </c>
      <c r="F9" s="19">
        <f t="shared" si="1"/>
        <v>-2.0000000000000018E-2</v>
      </c>
    </row>
    <row r="10" spans="1:6" x14ac:dyDescent="0.2">
      <c r="A10" s="122" t="s">
        <v>5</v>
      </c>
      <c r="B10" s="84">
        <v>261.60000000000002</v>
      </c>
      <c r="C10" s="33">
        <v>183</v>
      </c>
      <c r="D10" s="17">
        <f t="shared" si="0"/>
        <v>69.954128440366972</v>
      </c>
      <c r="E10" s="33">
        <v>252.9</v>
      </c>
      <c r="F10" s="19">
        <f t="shared" si="1"/>
        <v>-69.900000000000006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22" t="s">
        <v>7</v>
      </c>
      <c r="B12" s="84">
        <v>3.1</v>
      </c>
      <c r="C12" s="33">
        <v>2.6</v>
      </c>
      <c r="D12" s="17">
        <f t="shared" si="0"/>
        <v>83.870967741935488</v>
      </c>
      <c r="E12" s="33">
        <v>4.0999999999999996</v>
      </c>
      <c r="F12" s="19">
        <f t="shared" si="1"/>
        <v>-1.4999999999999996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22" t="s">
        <v>9</v>
      </c>
      <c r="B14" s="84">
        <v>158</v>
      </c>
      <c r="C14" s="33">
        <v>131.4</v>
      </c>
      <c r="D14" s="17">
        <f t="shared" si="0"/>
        <v>83.164556962025316</v>
      </c>
      <c r="E14" s="33">
        <v>160</v>
      </c>
      <c r="F14" s="19">
        <f t="shared" si="1"/>
        <v>-28.599999999999994</v>
      </c>
    </row>
    <row r="15" spans="1:6" x14ac:dyDescent="0.2">
      <c r="A15" s="122" t="s">
        <v>10</v>
      </c>
      <c r="B15" s="84">
        <v>78.099999999999994</v>
      </c>
      <c r="C15" s="33">
        <v>50.1</v>
      </c>
      <c r="D15" s="17">
        <f t="shared" si="0"/>
        <v>64.148527528809225</v>
      </c>
      <c r="E15" s="33">
        <v>87</v>
      </c>
      <c r="F15" s="19">
        <f t="shared" si="1"/>
        <v>-36.9</v>
      </c>
    </row>
    <row r="16" spans="1:6" x14ac:dyDescent="0.2">
      <c r="A16" s="122" t="s">
        <v>11</v>
      </c>
      <c r="B16" s="84">
        <v>2.7370000000000001</v>
      </c>
      <c r="C16" s="33">
        <v>1.2</v>
      </c>
      <c r="D16" s="17">
        <f t="shared" si="0"/>
        <v>43.843624406284249</v>
      </c>
      <c r="E16" s="33">
        <v>2.5</v>
      </c>
      <c r="F16" s="19">
        <f t="shared" si="1"/>
        <v>-1.3</v>
      </c>
    </row>
    <row r="17" spans="1:6" x14ac:dyDescent="0.2">
      <c r="A17" s="122" t="s">
        <v>12</v>
      </c>
      <c r="B17" s="84">
        <v>52.4</v>
      </c>
      <c r="C17" s="33">
        <v>37.03</v>
      </c>
      <c r="D17" s="17">
        <f t="shared" si="0"/>
        <v>70.667938931297712</v>
      </c>
      <c r="E17" s="33">
        <v>57.7</v>
      </c>
      <c r="F17" s="19">
        <f t="shared" si="1"/>
        <v>-20.67</v>
      </c>
    </row>
    <row r="18" spans="1:6" x14ac:dyDescent="0.2">
      <c r="A18" s="122" t="s">
        <v>13</v>
      </c>
      <c r="B18" s="84">
        <v>26</v>
      </c>
      <c r="C18" s="33">
        <v>13</v>
      </c>
      <c r="D18" s="17">
        <f t="shared" si="0"/>
        <v>50</v>
      </c>
      <c r="E18" s="33">
        <v>26.5</v>
      </c>
      <c r="F18" s="19">
        <f t="shared" si="1"/>
        <v>-13.5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>
        <v>0.8</v>
      </c>
      <c r="F19" s="19">
        <f t="shared" si="1"/>
        <v>-0.8</v>
      </c>
    </row>
    <row r="20" spans="1:6" x14ac:dyDescent="0.2">
      <c r="A20" s="122" t="s">
        <v>15</v>
      </c>
      <c r="B20" s="84">
        <v>130.511</v>
      </c>
      <c r="C20" s="33">
        <v>86.397000000000006</v>
      </c>
      <c r="D20" s="17">
        <f t="shared" si="0"/>
        <v>66.199017707319697</v>
      </c>
      <c r="E20" s="33">
        <v>135.30000000000001</v>
      </c>
      <c r="F20" s="19">
        <f t="shared" si="1"/>
        <v>-48.903000000000006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122" t="s">
        <v>17</v>
      </c>
      <c r="B22" s="84">
        <v>10.6</v>
      </c>
      <c r="C22" s="33">
        <v>3.8</v>
      </c>
      <c r="D22" s="17">
        <f t="shared" si="0"/>
        <v>35.849056603773583</v>
      </c>
      <c r="E22" s="33">
        <v>9.6999999999999993</v>
      </c>
      <c r="F22" s="19">
        <f t="shared" si="1"/>
        <v>-5.8999999999999995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1" t="s">
        <v>19</v>
      </c>
      <c r="B25" s="13">
        <v>15.1</v>
      </c>
      <c r="C25" s="30">
        <f>SUM(C26:C35)-C29</f>
        <v>14.56</v>
      </c>
      <c r="D25" s="13">
        <f t="shared" si="0"/>
        <v>96.423841059602651</v>
      </c>
      <c r="E25" s="30">
        <v>8.6</v>
      </c>
      <c r="F25" s="15">
        <f t="shared" si="1"/>
        <v>5.9600000000000009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22" t="s">
        <v>25</v>
      </c>
      <c r="B31" s="84">
        <v>15.1</v>
      </c>
      <c r="C31" s="33">
        <v>14.56</v>
      </c>
      <c r="D31" s="17">
        <f t="shared" si="0"/>
        <v>96.423841059602651</v>
      </c>
      <c r="E31" s="33">
        <v>8.6</v>
      </c>
      <c r="F31" s="19">
        <f t="shared" si="1"/>
        <v>5.9600000000000009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1008.829</v>
      </c>
      <c r="C36" s="30">
        <f>SUM(C37:C44)</f>
        <v>905.91899999999998</v>
      </c>
      <c r="D36" s="30">
        <f t="shared" si="0"/>
        <v>89.799064063384378</v>
      </c>
      <c r="E36" s="30">
        <v>1016.8</v>
      </c>
      <c r="F36" s="15">
        <f t="shared" si="1"/>
        <v>-110.88099999999997</v>
      </c>
    </row>
    <row r="37" spans="1:6" x14ac:dyDescent="0.2">
      <c r="A37" s="122" t="s">
        <v>31</v>
      </c>
      <c r="B37" s="84">
        <v>33.450000000000003</v>
      </c>
      <c r="C37" s="33">
        <v>40</v>
      </c>
      <c r="D37" s="33">
        <f t="shared" si="0"/>
        <v>119.58146487294468</v>
      </c>
      <c r="E37" s="33">
        <v>43.4</v>
      </c>
      <c r="F37" s="19">
        <f t="shared" si="1"/>
        <v>-3.3999999999999986</v>
      </c>
    </row>
    <row r="38" spans="1:6" hidden="1" x14ac:dyDescent="0.2">
      <c r="A38" s="122" t="s">
        <v>32</v>
      </c>
      <c r="B38" s="84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22" t="s">
        <v>33</v>
      </c>
      <c r="B39" s="84">
        <v>2.5790000000000002</v>
      </c>
      <c r="C39" s="33">
        <v>0.81899999999999995</v>
      </c>
      <c r="D39" s="33">
        <f t="shared" si="0"/>
        <v>31.756494765412945</v>
      </c>
      <c r="E39" s="33">
        <v>2.6</v>
      </c>
      <c r="F39" s="19">
        <f t="shared" si="1"/>
        <v>-1.7810000000000001</v>
      </c>
    </row>
    <row r="40" spans="1:6" x14ac:dyDescent="0.2">
      <c r="A40" s="122" t="s">
        <v>34</v>
      </c>
      <c r="B40" s="84">
        <v>642.79999999999995</v>
      </c>
      <c r="C40" s="33">
        <v>615.1</v>
      </c>
      <c r="D40" s="33">
        <f t="shared" si="0"/>
        <v>95.690728064716879</v>
      </c>
      <c r="E40" s="33">
        <v>665.4</v>
      </c>
      <c r="F40" s="19">
        <f t="shared" si="1"/>
        <v>-50.299999999999955</v>
      </c>
    </row>
    <row r="41" spans="1:6" hidden="1" x14ac:dyDescent="0.2">
      <c r="A41" s="122" t="s">
        <v>35</v>
      </c>
      <c r="B41" s="84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22" t="s">
        <v>36</v>
      </c>
      <c r="B42" s="84">
        <v>70</v>
      </c>
      <c r="C42" s="33">
        <v>55.9</v>
      </c>
      <c r="D42" s="17">
        <f t="shared" si="0"/>
        <v>79.857142857142861</v>
      </c>
      <c r="E42" s="33">
        <v>72.3</v>
      </c>
      <c r="F42" s="19">
        <f t="shared" si="1"/>
        <v>-16.399999999999999</v>
      </c>
    </row>
    <row r="43" spans="1:6" x14ac:dyDescent="0.2">
      <c r="A43" s="122" t="s">
        <v>37</v>
      </c>
      <c r="B43" s="84">
        <v>260</v>
      </c>
      <c r="C43" s="33">
        <v>194.1</v>
      </c>
      <c r="D43" s="17">
        <f t="shared" si="0"/>
        <v>74.653846153846146</v>
      </c>
      <c r="E43" s="33">
        <v>233.1</v>
      </c>
      <c r="F43" s="19">
        <f t="shared" si="1"/>
        <v>-39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601.52199999999993</v>
      </c>
      <c r="C45" s="30">
        <f>SUM(C46:C52)</f>
        <v>592.64800000000002</v>
      </c>
      <c r="D45" s="13">
        <f t="shared" si="0"/>
        <v>98.524742237191674</v>
      </c>
      <c r="E45" s="30">
        <v>547.1</v>
      </c>
      <c r="F45" s="15">
        <f t="shared" si="1"/>
        <v>45.548000000000002</v>
      </c>
    </row>
    <row r="46" spans="1:6" x14ac:dyDescent="0.2">
      <c r="A46" s="122" t="s">
        <v>40</v>
      </c>
      <c r="B46" s="84">
        <v>19</v>
      </c>
      <c r="C46" s="33">
        <v>12</v>
      </c>
      <c r="D46" s="17">
        <f t="shared" si="0"/>
        <v>63.157894736842103</v>
      </c>
      <c r="E46" s="33">
        <v>19</v>
      </c>
      <c r="F46" s="19">
        <f t="shared" si="1"/>
        <v>-7</v>
      </c>
    </row>
    <row r="47" spans="1:6" x14ac:dyDescent="0.2">
      <c r="A47" s="122" t="s">
        <v>41</v>
      </c>
      <c r="B47" s="84">
        <v>21.158999999999999</v>
      </c>
      <c r="C47" s="33">
        <v>21.3</v>
      </c>
      <c r="D47" s="17">
        <f t="shared" si="0"/>
        <v>100.66638309939033</v>
      </c>
      <c r="E47" s="33">
        <v>24.1</v>
      </c>
      <c r="F47" s="19">
        <f t="shared" si="1"/>
        <v>-2.8000000000000007</v>
      </c>
    </row>
    <row r="48" spans="1:6" s="55" customFormat="1" x14ac:dyDescent="0.2">
      <c r="A48" s="122" t="s">
        <v>42</v>
      </c>
      <c r="B48" s="117">
        <v>145.5</v>
      </c>
      <c r="C48" s="53">
        <v>149.69999999999999</v>
      </c>
      <c r="D48" s="17">
        <f t="shared" si="0"/>
        <v>102.88659793814432</v>
      </c>
      <c r="E48" s="53">
        <v>138.1</v>
      </c>
      <c r="F48" s="19">
        <f t="shared" si="1"/>
        <v>11.599999999999994</v>
      </c>
    </row>
    <row r="49" spans="1:10" x14ac:dyDescent="0.2">
      <c r="A49" s="122" t="s">
        <v>43</v>
      </c>
      <c r="B49" s="84">
        <v>68.563000000000002</v>
      </c>
      <c r="C49" s="39">
        <v>63.046999999999997</v>
      </c>
      <c r="D49" s="17">
        <f t="shared" si="0"/>
        <v>91.954844449630258</v>
      </c>
      <c r="E49" s="39">
        <v>60.8</v>
      </c>
      <c r="F49" s="19">
        <f t="shared" si="1"/>
        <v>2.2469999999999999</v>
      </c>
    </row>
    <row r="50" spans="1:10" x14ac:dyDescent="0.2">
      <c r="A50" s="122" t="s">
        <v>44</v>
      </c>
      <c r="B50" s="84">
        <v>95.5</v>
      </c>
      <c r="C50" s="33">
        <v>95.6</v>
      </c>
      <c r="D50" s="17">
        <f t="shared" si="0"/>
        <v>100.1047120418848</v>
      </c>
      <c r="E50" s="33">
        <v>95.8</v>
      </c>
      <c r="F50" s="19">
        <f t="shared" si="1"/>
        <v>-0.20000000000000284</v>
      </c>
    </row>
    <row r="51" spans="1:10" x14ac:dyDescent="0.2">
      <c r="A51" s="122" t="s">
        <v>45</v>
      </c>
      <c r="B51" s="84">
        <v>9.1999999999999993</v>
      </c>
      <c r="C51" s="33">
        <v>8.4009999999999998</v>
      </c>
      <c r="D51" s="17">
        <f t="shared" si="0"/>
        <v>91.315217391304344</v>
      </c>
      <c r="E51" s="33">
        <v>9.1999999999999993</v>
      </c>
      <c r="F51" s="19">
        <f t="shared" si="1"/>
        <v>-0.79899999999999949</v>
      </c>
    </row>
    <row r="52" spans="1:10" x14ac:dyDescent="0.2">
      <c r="A52" s="123" t="s">
        <v>46</v>
      </c>
      <c r="B52" s="17">
        <v>242.6</v>
      </c>
      <c r="C52" s="33">
        <v>242.6</v>
      </c>
      <c r="D52" s="17">
        <f t="shared" si="0"/>
        <v>100</v>
      </c>
      <c r="E52" s="33">
        <v>200.1</v>
      </c>
      <c r="F52" s="19">
        <f t="shared" si="1"/>
        <v>42.5</v>
      </c>
    </row>
    <row r="53" spans="1:10" s="23" customFormat="1" ht="15" x14ac:dyDescent="0.25">
      <c r="A53" s="121" t="s">
        <v>47</v>
      </c>
      <c r="B53" s="85">
        <v>375.83080999999993</v>
      </c>
      <c r="C53" s="30">
        <f>SUM(C54:C67)</f>
        <v>304.14100000000002</v>
      </c>
      <c r="D53" s="13">
        <f t="shared" si="0"/>
        <v>80.924977917590127</v>
      </c>
      <c r="E53" s="30">
        <v>385.8</v>
      </c>
      <c r="F53" s="15">
        <f t="shared" si="1"/>
        <v>-81.658999999999992</v>
      </c>
    </row>
    <row r="54" spans="1:10" x14ac:dyDescent="0.2">
      <c r="A54" s="122" t="s">
        <v>48</v>
      </c>
      <c r="B54" s="84">
        <v>13.5</v>
      </c>
      <c r="C54" s="33">
        <v>11.8</v>
      </c>
      <c r="D54" s="17">
        <f t="shared" si="0"/>
        <v>87.407407407407405</v>
      </c>
      <c r="E54" s="33">
        <v>23</v>
      </c>
      <c r="F54" s="19">
        <f t="shared" si="1"/>
        <v>-11.2</v>
      </c>
    </row>
    <row r="55" spans="1:10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22" t="s">
        <v>50</v>
      </c>
      <c r="B56" s="84">
        <v>29</v>
      </c>
      <c r="C56" s="33">
        <v>29.3</v>
      </c>
      <c r="D56" s="17">
        <f t="shared" si="0"/>
        <v>101.0344827586207</v>
      </c>
      <c r="E56" s="33">
        <v>31</v>
      </c>
      <c r="F56" s="19">
        <f t="shared" si="1"/>
        <v>-1.6999999999999993</v>
      </c>
    </row>
    <row r="57" spans="1:10" x14ac:dyDescent="0.2">
      <c r="A57" s="122" t="s">
        <v>51</v>
      </c>
      <c r="B57" s="84">
        <v>71.099999999999994</v>
      </c>
      <c r="C57" s="33">
        <v>58.1</v>
      </c>
      <c r="D57" s="17">
        <f t="shared" si="0"/>
        <v>81.715893108298175</v>
      </c>
      <c r="E57" s="33">
        <v>79.2</v>
      </c>
      <c r="F57" s="19">
        <f t="shared" si="1"/>
        <v>-21.1</v>
      </c>
    </row>
    <row r="58" spans="1:10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22" t="s">
        <v>53</v>
      </c>
      <c r="B59" s="84">
        <v>2.8</v>
      </c>
      <c r="C59" s="33">
        <v>1.6</v>
      </c>
      <c r="D59" s="17">
        <f t="shared" si="0"/>
        <v>57.142857142857153</v>
      </c>
      <c r="E59" s="33">
        <v>3.2</v>
      </c>
      <c r="F59" s="19">
        <f t="shared" si="1"/>
        <v>-1.6</v>
      </c>
    </row>
    <row r="60" spans="1:10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10" x14ac:dyDescent="0.2">
      <c r="A61" s="122" t="s">
        <v>55</v>
      </c>
      <c r="B61" s="84">
        <v>0.3</v>
      </c>
      <c r="C61" s="33">
        <v>0.2</v>
      </c>
      <c r="D61" s="17">
        <f t="shared" si="0"/>
        <v>66.666666666666671</v>
      </c>
      <c r="E61" s="33">
        <v>0.3</v>
      </c>
      <c r="F61" s="19">
        <f t="shared" si="1"/>
        <v>-9.9999999999999978E-2</v>
      </c>
    </row>
    <row r="62" spans="1:10" x14ac:dyDescent="0.2">
      <c r="A62" s="122" t="s">
        <v>56</v>
      </c>
      <c r="B62" s="84">
        <v>13.4</v>
      </c>
      <c r="C62" s="33">
        <v>9.3000000000000007</v>
      </c>
      <c r="D62" s="17">
        <f t="shared" si="0"/>
        <v>69.402985074626869</v>
      </c>
      <c r="E62" s="33">
        <v>16.399999999999999</v>
      </c>
      <c r="F62" s="19">
        <f t="shared" si="1"/>
        <v>-7.0999999999999979</v>
      </c>
    </row>
    <row r="63" spans="1:10" x14ac:dyDescent="0.2">
      <c r="A63" s="122" t="s">
        <v>57</v>
      </c>
      <c r="B63" s="84">
        <v>62.5</v>
      </c>
      <c r="C63" s="33">
        <v>35</v>
      </c>
      <c r="D63" s="17">
        <f t="shared" si="0"/>
        <v>56.000000000000007</v>
      </c>
      <c r="E63" s="33">
        <v>44.4</v>
      </c>
      <c r="F63" s="19">
        <f t="shared" si="1"/>
        <v>-9.3999999999999986</v>
      </c>
    </row>
    <row r="64" spans="1:10" x14ac:dyDescent="0.2">
      <c r="A64" s="122" t="s">
        <v>58</v>
      </c>
      <c r="B64" s="84">
        <v>27.2</v>
      </c>
      <c r="C64" s="33">
        <v>28.96</v>
      </c>
      <c r="D64" s="17">
        <f t="shared" si="0"/>
        <v>106.47058823529412</v>
      </c>
      <c r="E64" s="33">
        <v>41</v>
      </c>
      <c r="F64" s="19">
        <f t="shared" si="1"/>
        <v>-12.04</v>
      </c>
      <c r="J64" s="22" t="s">
        <v>108</v>
      </c>
    </row>
    <row r="65" spans="1:6" x14ac:dyDescent="0.2">
      <c r="A65" s="122" t="s">
        <v>59</v>
      </c>
      <c r="B65" s="84">
        <v>40</v>
      </c>
      <c r="C65" s="33">
        <v>46.9</v>
      </c>
      <c r="D65" s="17">
        <f t="shared" si="0"/>
        <v>117.24999999999999</v>
      </c>
      <c r="E65" s="33">
        <v>38.9</v>
      </c>
      <c r="F65" s="19">
        <f t="shared" si="1"/>
        <v>8</v>
      </c>
    </row>
    <row r="66" spans="1:6" x14ac:dyDescent="0.2">
      <c r="A66" s="122" t="s">
        <v>60</v>
      </c>
      <c r="B66" s="84">
        <v>105.95</v>
      </c>
      <c r="C66" s="33">
        <v>79.5</v>
      </c>
      <c r="D66" s="17">
        <f t="shared" si="0"/>
        <v>75.035394053798967</v>
      </c>
      <c r="E66" s="33">
        <v>99.1</v>
      </c>
      <c r="F66" s="19">
        <f t="shared" si="1"/>
        <v>-19.599999999999994</v>
      </c>
    </row>
    <row r="67" spans="1:6" s="23" customFormat="1" ht="15" x14ac:dyDescent="0.25">
      <c r="A67" s="122" t="s">
        <v>61</v>
      </c>
      <c r="B67" s="17">
        <v>10.08081</v>
      </c>
      <c r="C67" s="33">
        <v>3.4809999999999999</v>
      </c>
      <c r="D67" s="17">
        <f t="shared" si="0"/>
        <v>34.530955349818122</v>
      </c>
      <c r="E67" s="33">
        <v>9.3000000000000007</v>
      </c>
      <c r="F67" s="19">
        <f t="shared" si="1"/>
        <v>-5.8190000000000008</v>
      </c>
    </row>
    <row r="68" spans="1:6" s="23" customFormat="1" ht="15" x14ac:dyDescent="0.25">
      <c r="A68" s="121" t="s">
        <v>62</v>
      </c>
      <c r="B68" s="85">
        <v>5.4</v>
      </c>
      <c r="C68" s="30">
        <f>SUM(C69:C74)-C72-C73</f>
        <v>9.6</v>
      </c>
      <c r="D68" s="13">
        <f t="shared" si="0"/>
        <v>177.77777777777777</v>
      </c>
      <c r="E68" s="30">
        <v>4.4000000000000004</v>
      </c>
      <c r="F68" s="15">
        <f t="shared" si="1"/>
        <v>5.1999999999999993</v>
      </c>
    </row>
    <row r="69" spans="1:6" hidden="1" x14ac:dyDescent="0.2">
      <c r="A69" s="122" t="s">
        <v>63</v>
      </c>
      <c r="B69" s="84">
        <v>0.5</v>
      </c>
      <c r="C69" s="33"/>
      <c r="D69" s="17">
        <f t="shared" ref="D69:D102" si="2">C69/B69*100</f>
        <v>0</v>
      </c>
      <c r="E69" s="33">
        <v>0.5</v>
      </c>
      <c r="F69" s="19">
        <f t="shared" si="1"/>
        <v>-0.5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22" t="s">
        <v>68</v>
      </c>
      <c r="B74" s="17">
        <v>4.9000000000000004</v>
      </c>
      <c r="C74" s="33">
        <v>9.6</v>
      </c>
      <c r="D74" s="17">
        <f t="shared" si="2"/>
        <v>195.91836734693874</v>
      </c>
      <c r="E74" s="33">
        <v>3.9</v>
      </c>
      <c r="F74" s="19">
        <f t="shared" si="3"/>
        <v>5.6999999999999993</v>
      </c>
    </row>
    <row r="75" spans="1:6" s="23" customFormat="1" ht="15" x14ac:dyDescent="0.25">
      <c r="A75" s="121" t="s">
        <v>69</v>
      </c>
      <c r="B75" s="85">
        <v>17.855</v>
      </c>
      <c r="C75" s="30">
        <f>SUM(C76:C91)-C82-C83-C85-C91</f>
        <v>11.48</v>
      </c>
      <c r="D75" s="13">
        <f t="shared" si="2"/>
        <v>64.29571548585831</v>
      </c>
      <c r="E75" s="30">
        <v>6.3</v>
      </c>
      <c r="F75" s="15">
        <f t="shared" si="3"/>
        <v>5.1800000000000006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122" t="s">
        <v>74</v>
      </c>
      <c r="B80" s="84">
        <v>10</v>
      </c>
      <c r="C80" s="33">
        <v>9.5</v>
      </c>
      <c r="D80" s="17">
        <f t="shared" si="2"/>
        <v>95</v>
      </c>
      <c r="E80" s="33">
        <v>6.3</v>
      </c>
      <c r="F80" s="19">
        <f t="shared" si="3"/>
        <v>3.2</v>
      </c>
    </row>
    <row r="81" spans="1:6" x14ac:dyDescent="0.2">
      <c r="A81" s="122" t="s">
        <v>75</v>
      </c>
      <c r="B81" s="84">
        <v>0.3</v>
      </c>
      <c r="C81" s="33">
        <v>0.98</v>
      </c>
      <c r="D81" s="17">
        <f t="shared" si="2"/>
        <v>326.66666666666669</v>
      </c>
      <c r="E81" s="33"/>
      <c r="F81" s="19">
        <f t="shared" si="3"/>
        <v>0.98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122" t="s">
        <v>82</v>
      </c>
      <c r="B88" s="84">
        <v>2</v>
      </c>
      <c r="C88" s="33">
        <v>1</v>
      </c>
      <c r="D88" s="17">
        <f t="shared" si="2"/>
        <v>50</v>
      </c>
      <c r="E88" s="33"/>
      <c r="F88" s="19">
        <f t="shared" si="3"/>
        <v>1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57</v>
      </c>
      <c r="C92" s="30">
        <f>SUM(C93:C102)-C98</f>
        <v>47.375999999999998</v>
      </c>
      <c r="D92" s="13">
        <f t="shared" si="2"/>
        <v>83.115789473684202</v>
      </c>
      <c r="E92" s="30">
        <v>51</v>
      </c>
      <c r="F92" s="15">
        <f t="shared" si="3"/>
        <v>-3.6240000000000023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40</v>
      </c>
      <c r="C94" s="33">
        <v>41.738999999999997</v>
      </c>
      <c r="D94" s="17">
        <f t="shared" si="2"/>
        <v>104.3475</v>
      </c>
      <c r="E94" s="33">
        <v>37.299999999999997</v>
      </c>
      <c r="F94" s="19">
        <f t="shared" si="3"/>
        <v>4.4390000000000001</v>
      </c>
    </row>
    <row r="95" spans="1:6" hidden="1" x14ac:dyDescent="0.2">
      <c r="A95" s="122" t="s">
        <v>89</v>
      </c>
      <c r="B95" s="84">
        <v>1</v>
      </c>
      <c r="C95" s="33"/>
      <c r="D95" s="17">
        <f t="shared" si="2"/>
        <v>0</v>
      </c>
      <c r="E95" s="33">
        <v>1</v>
      </c>
      <c r="F95" s="19">
        <f t="shared" si="3"/>
        <v>-1</v>
      </c>
    </row>
    <row r="96" spans="1:6" x14ac:dyDescent="0.2">
      <c r="A96" s="122" t="s">
        <v>90</v>
      </c>
      <c r="B96" s="84">
        <v>14.6</v>
      </c>
      <c r="C96" s="33">
        <v>5.2370000000000001</v>
      </c>
      <c r="D96" s="17">
        <f t="shared" si="2"/>
        <v>35.869863013698634</v>
      </c>
      <c r="E96" s="33">
        <v>12.3</v>
      </c>
      <c r="F96" s="19">
        <f t="shared" si="3"/>
        <v>-7.0630000000000006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1.4</v>
      </c>
      <c r="C101" s="43">
        <v>0.4</v>
      </c>
      <c r="D101" s="25">
        <f t="shared" si="2"/>
        <v>28.571428571428577</v>
      </c>
      <c r="E101" s="43">
        <v>0.4</v>
      </c>
      <c r="F101" s="26">
        <f t="shared" si="3"/>
        <v>0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  <row r="103" spans="1:6" x14ac:dyDescent="0.2">
      <c r="E103" s="56"/>
    </row>
    <row r="104" spans="1:6" x14ac:dyDescent="0.2">
      <c r="E104" s="56"/>
    </row>
    <row r="105" spans="1:6" x14ac:dyDescent="0.2">
      <c r="E105" s="56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19685039370078741" right="0" top="0" bottom="0" header="0" footer="0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D110" sqref="D110"/>
    </sheetView>
  </sheetViews>
  <sheetFormatPr defaultRowHeight="14.25" x14ac:dyDescent="0.2"/>
  <cols>
    <col min="1" max="1" width="30.85546875" style="22" customWidth="1"/>
    <col min="2" max="2" width="14.4257812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8.25" customHeight="1" x14ac:dyDescent="0.25">
      <c r="A1" s="175" t="s">
        <v>142</v>
      </c>
      <c r="B1" s="176"/>
      <c r="C1" s="176"/>
      <c r="D1" s="176"/>
      <c r="E1" s="176"/>
      <c r="F1" s="176"/>
    </row>
    <row r="2" spans="1:6" s="64" customFormat="1" ht="18.75" customHeight="1" x14ac:dyDescent="0.25">
      <c r="A2" s="177" t="str">
        <f>'яров.сев и зерновые'!A2:K2</f>
        <v>по состоянию на 15 июня 2018 г.</v>
      </c>
      <c r="B2" s="177"/>
      <c r="C2" s="177"/>
      <c r="D2" s="177"/>
      <c r="E2" s="177"/>
      <c r="F2" s="177"/>
    </row>
    <row r="3" spans="1:6" ht="24" customHeight="1" x14ac:dyDescent="0.2">
      <c r="A3" s="178" t="s">
        <v>97</v>
      </c>
      <c r="B3" s="178" t="s">
        <v>140</v>
      </c>
      <c r="C3" s="180" t="s">
        <v>122</v>
      </c>
      <c r="D3" s="181"/>
      <c r="E3" s="181"/>
      <c r="F3" s="182"/>
    </row>
    <row r="4" spans="1:6" ht="41.25" customHeight="1" x14ac:dyDescent="0.2">
      <c r="A4" s="179"/>
      <c r="B4" s="179"/>
      <c r="C4" s="131" t="s">
        <v>102</v>
      </c>
      <c r="D4" s="131" t="s">
        <v>99</v>
      </c>
      <c r="E4" s="131" t="s">
        <v>103</v>
      </c>
      <c r="F4" s="131" t="s">
        <v>104</v>
      </c>
    </row>
    <row r="5" spans="1:6" s="23" customFormat="1" ht="15" x14ac:dyDescent="0.25">
      <c r="A5" s="115" t="s">
        <v>0</v>
      </c>
      <c r="B5" s="116">
        <v>184.21699999999998</v>
      </c>
      <c r="C5" s="28">
        <f>C6+C25+C36+C45+C53+C68+C75+C92</f>
        <v>164.185</v>
      </c>
      <c r="D5" s="28">
        <f t="shared" ref="D5:D68" si="0">C5/B5*100</f>
        <v>89.125867862357993</v>
      </c>
      <c r="E5" s="28">
        <v>181.1</v>
      </c>
      <c r="F5" s="10">
        <f>C5-E5</f>
        <v>-16.914999999999992</v>
      </c>
    </row>
    <row r="6" spans="1:6" s="23" customFormat="1" ht="15" hidden="1" x14ac:dyDescent="0.25">
      <c r="A6" s="121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22" t="s">
        <v>2</v>
      </c>
      <c r="B7" s="84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22" t="s">
        <v>3</v>
      </c>
      <c r="B8" s="84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22" t="s">
        <v>4</v>
      </c>
      <c r="B9" s="84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22" t="s">
        <v>5</v>
      </c>
      <c r="B10" s="84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22" t="s">
        <v>7</v>
      </c>
      <c r="B12" s="8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22" t="s">
        <v>9</v>
      </c>
      <c r="B14" s="84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22" t="s">
        <v>10</v>
      </c>
      <c r="B15" s="84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22" t="s">
        <v>11</v>
      </c>
      <c r="B16" s="84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22" t="s">
        <v>12</v>
      </c>
      <c r="B17" s="84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22" t="s">
        <v>13</v>
      </c>
      <c r="B18" s="84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22" t="s">
        <v>15</v>
      </c>
      <c r="B20" s="84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2" t="s">
        <v>17</v>
      </c>
      <c r="B22" s="84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1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22" t="s">
        <v>25</v>
      </c>
      <c r="B31" s="84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147.11699999999999</v>
      </c>
      <c r="C36" s="30">
        <f>SUM(C37:C44)</f>
        <v>144.6</v>
      </c>
      <c r="D36" s="30">
        <f t="shared" si="0"/>
        <v>98.289116825383886</v>
      </c>
      <c r="E36" s="30">
        <v>148</v>
      </c>
      <c r="F36" s="15">
        <f t="shared" si="1"/>
        <v>-3.4000000000000057</v>
      </c>
    </row>
    <row r="37" spans="1:6" x14ac:dyDescent="0.2">
      <c r="A37" s="122" t="s">
        <v>31</v>
      </c>
      <c r="B37" s="84">
        <v>6.2169999999999996</v>
      </c>
      <c r="C37" s="33">
        <v>6.6</v>
      </c>
      <c r="D37" s="33">
        <f t="shared" si="0"/>
        <v>106.16052758565225</v>
      </c>
      <c r="E37" s="33">
        <v>4.7</v>
      </c>
      <c r="F37" s="19">
        <f t="shared" si="1"/>
        <v>1.8999999999999995</v>
      </c>
    </row>
    <row r="38" spans="1:6" x14ac:dyDescent="0.2">
      <c r="A38" s="122" t="s">
        <v>32</v>
      </c>
      <c r="B38" s="84">
        <v>3.5</v>
      </c>
      <c r="C38" s="33">
        <v>3.3</v>
      </c>
      <c r="D38" s="33">
        <f t="shared" si="0"/>
        <v>94.285714285714278</v>
      </c>
      <c r="E38" s="33">
        <v>3.2</v>
      </c>
      <c r="F38" s="19">
        <f t="shared" si="1"/>
        <v>9.9999999999999645E-2</v>
      </c>
    </row>
    <row r="39" spans="1:6" hidden="1" x14ac:dyDescent="0.2">
      <c r="A39" s="122" t="s">
        <v>33</v>
      </c>
      <c r="B39" s="84"/>
      <c r="C39" s="60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22" t="s">
        <v>34</v>
      </c>
      <c r="B40" s="84">
        <v>118.8</v>
      </c>
      <c r="C40" s="33">
        <v>116.9</v>
      </c>
      <c r="D40" s="33">
        <f t="shared" si="0"/>
        <v>98.400673400673412</v>
      </c>
      <c r="E40" s="33">
        <v>121.5</v>
      </c>
      <c r="F40" s="19">
        <f t="shared" si="1"/>
        <v>-4.5999999999999943</v>
      </c>
    </row>
    <row r="41" spans="1:6" x14ac:dyDescent="0.2">
      <c r="A41" s="122" t="s">
        <v>35</v>
      </c>
      <c r="B41" s="84">
        <v>3.1</v>
      </c>
      <c r="C41" s="33">
        <v>3.6</v>
      </c>
      <c r="D41" s="33">
        <f t="shared" si="0"/>
        <v>116.12903225806453</v>
      </c>
      <c r="E41" s="33">
        <v>3.2</v>
      </c>
      <c r="F41" s="19">
        <f t="shared" si="1"/>
        <v>0.39999999999999991</v>
      </c>
    </row>
    <row r="42" spans="1:6" hidden="1" x14ac:dyDescent="0.2">
      <c r="A42" s="122" t="s">
        <v>36</v>
      </c>
      <c r="B42" s="84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22" t="s">
        <v>37</v>
      </c>
      <c r="B43" s="84">
        <v>15.5</v>
      </c>
      <c r="C43" s="33">
        <v>14.2</v>
      </c>
      <c r="D43" s="33">
        <f t="shared" si="0"/>
        <v>91.612903225806448</v>
      </c>
      <c r="E43" s="33">
        <v>15.4</v>
      </c>
      <c r="F43" s="19">
        <f t="shared" si="1"/>
        <v>-1.2000000000000011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21.6</v>
      </c>
      <c r="C45" s="30">
        <f>SUM(C46:C52)</f>
        <v>6.8229999999999995</v>
      </c>
      <c r="D45" s="13">
        <f t="shared" si="0"/>
        <v>31.587962962962955</v>
      </c>
      <c r="E45" s="30">
        <v>21.5</v>
      </c>
      <c r="F45" s="15">
        <f t="shared" si="1"/>
        <v>-14.677</v>
      </c>
    </row>
    <row r="46" spans="1:6" x14ac:dyDescent="0.2">
      <c r="A46" s="122" t="s">
        <v>40</v>
      </c>
      <c r="B46" s="84">
        <v>18.5</v>
      </c>
      <c r="C46" s="33">
        <v>5.8</v>
      </c>
      <c r="D46" s="17">
        <f t="shared" si="0"/>
        <v>31.351351351351354</v>
      </c>
      <c r="E46" s="33">
        <v>20.8</v>
      </c>
      <c r="F46" s="19">
        <f t="shared" si="1"/>
        <v>-15</v>
      </c>
    </row>
    <row r="47" spans="1:6" hidden="1" x14ac:dyDescent="0.2">
      <c r="A47" s="122" t="s">
        <v>41</v>
      </c>
      <c r="B47" s="84"/>
      <c r="C47" s="33"/>
      <c r="D47" s="17" t="e">
        <f t="shared" si="0"/>
        <v>#DIV/0!</v>
      </c>
      <c r="E47" s="33"/>
      <c r="F47" s="19">
        <f t="shared" si="1"/>
        <v>0</v>
      </c>
    </row>
    <row r="48" spans="1:6" s="55" customFormat="1" hidden="1" x14ac:dyDescent="0.2">
      <c r="A48" s="122" t="s">
        <v>42</v>
      </c>
      <c r="B48" s="117"/>
      <c r="C48" s="53"/>
      <c r="D48" s="17" t="e">
        <f t="shared" si="0"/>
        <v>#DIV/0!</v>
      </c>
      <c r="E48" s="53"/>
      <c r="F48" s="19">
        <f t="shared" si="1"/>
        <v>0</v>
      </c>
    </row>
    <row r="49" spans="1:6" hidden="1" x14ac:dyDescent="0.2">
      <c r="A49" s="122" t="s">
        <v>43</v>
      </c>
      <c r="B49" s="84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22" t="s">
        <v>44</v>
      </c>
      <c r="B50" s="84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22" t="s">
        <v>45</v>
      </c>
      <c r="B51" s="84">
        <v>3.1</v>
      </c>
      <c r="C51" s="33">
        <v>1.0229999999999999</v>
      </c>
      <c r="D51" s="17">
        <f t="shared" si="0"/>
        <v>32.999999999999993</v>
      </c>
      <c r="E51" s="33">
        <v>0.7</v>
      </c>
      <c r="F51" s="19">
        <f t="shared" si="1"/>
        <v>0.32299999999999995</v>
      </c>
    </row>
    <row r="52" spans="1:6" hidden="1" x14ac:dyDescent="0.2">
      <c r="A52" s="123" t="s">
        <v>46</v>
      </c>
      <c r="B52" s="17"/>
      <c r="C52" s="33"/>
      <c r="D52" s="17" t="e">
        <f t="shared" si="0"/>
        <v>#DIV/0!</v>
      </c>
      <c r="E52" s="33"/>
      <c r="F52" s="19">
        <f t="shared" si="1"/>
        <v>0</v>
      </c>
    </row>
    <row r="53" spans="1:6" s="23" customFormat="1" ht="15" hidden="1" x14ac:dyDescent="0.25">
      <c r="A53" s="121" t="s">
        <v>47</v>
      </c>
      <c r="B53" s="85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22" t="s">
        <v>48</v>
      </c>
      <c r="B54" s="84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22" t="s">
        <v>50</v>
      </c>
      <c r="B56" s="84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22" t="s">
        <v>51</v>
      </c>
      <c r="B57" s="84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22" t="s">
        <v>53</v>
      </c>
      <c r="B59" s="84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22" t="s">
        <v>55</v>
      </c>
      <c r="B61" s="84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22" t="s">
        <v>56</v>
      </c>
      <c r="B62" s="84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22" t="s">
        <v>57</v>
      </c>
      <c r="B63" s="84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22" t="s">
        <v>58</v>
      </c>
      <c r="B64" s="84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22" t="s">
        <v>59</v>
      </c>
      <c r="B65" s="84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22" t="s">
        <v>60</v>
      </c>
      <c r="B66" s="84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22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1" t="s">
        <v>62</v>
      </c>
      <c r="B68" s="85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22" t="s">
        <v>63</v>
      </c>
      <c r="B69" s="84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22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1" t="s">
        <v>69</v>
      </c>
      <c r="B75" s="85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2" t="s">
        <v>74</v>
      </c>
      <c r="B80" s="84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22" t="s">
        <v>75</v>
      </c>
      <c r="B81" s="84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22" t="s">
        <v>82</v>
      </c>
      <c r="B88" s="84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15.5</v>
      </c>
      <c r="C92" s="30">
        <f>SUM(C93:C102)-C98</f>
        <v>12.761999999999999</v>
      </c>
      <c r="D92" s="30">
        <f t="shared" si="2"/>
        <v>82.335483870967735</v>
      </c>
      <c r="E92" s="30">
        <v>11.6</v>
      </c>
      <c r="F92" s="15">
        <f t="shared" si="3"/>
        <v>1.161999999999999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15</v>
      </c>
      <c r="C94" s="33">
        <v>12.571999999999999</v>
      </c>
      <c r="D94" s="33">
        <f t="shared" si="2"/>
        <v>83.813333333333333</v>
      </c>
      <c r="E94" s="33">
        <v>11.5</v>
      </c>
      <c r="F94" s="19">
        <f t="shared" si="3"/>
        <v>1.0719999999999992</v>
      </c>
    </row>
    <row r="95" spans="1:6" hidden="1" x14ac:dyDescent="0.2">
      <c r="A95" s="122" t="s">
        <v>89</v>
      </c>
      <c r="B95" s="84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22" t="s">
        <v>90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0.5</v>
      </c>
      <c r="C101" s="43">
        <v>0.19</v>
      </c>
      <c r="D101" s="25">
        <f t="shared" si="2"/>
        <v>38</v>
      </c>
      <c r="E101" s="43">
        <v>0.12</v>
      </c>
      <c r="F101" s="26">
        <f t="shared" si="3"/>
        <v>7.0000000000000007E-2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</sheetData>
  <mergeCells count="5">
    <mergeCell ref="A1:F1"/>
    <mergeCell ref="A2:F2"/>
    <mergeCell ref="A3:A4"/>
    <mergeCell ref="B3:B4"/>
    <mergeCell ref="C3:F3"/>
  </mergeCells>
  <conditionalFormatting sqref="D6:D35 D42 D44:D91 D95:D102 D93">
    <cfRule type="cellIs" dxfId="2" priority="1" stopIfTrue="1" operator="greaterThan">
      <formula>60</formula>
    </cfRule>
  </conditionalFormatting>
  <printOptions horizontalCentered="1"/>
  <pageMargins left="0.35433070866141736" right="0" top="0.35433070866141736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3" sqref="E63"/>
    </sheetView>
  </sheetViews>
  <sheetFormatPr defaultRowHeight="14.25" x14ac:dyDescent="0.2"/>
  <cols>
    <col min="1" max="1" width="30.85546875" style="22" customWidth="1"/>
    <col min="2" max="2" width="15.285156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64" customFormat="1" ht="36" customHeight="1" x14ac:dyDescent="0.25">
      <c r="A1" s="175" t="s">
        <v>145</v>
      </c>
      <c r="B1" s="176"/>
      <c r="C1" s="176"/>
      <c r="D1" s="176"/>
      <c r="E1" s="176"/>
      <c r="F1" s="176"/>
    </row>
    <row r="2" spans="1:10" s="64" customFormat="1" ht="15.75" x14ac:dyDescent="0.25">
      <c r="A2" s="184" t="str">
        <f>'яров.сев и зерновые'!A2:K2</f>
        <v>по состоянию на 15 июня 2018 г.</v>
      </c>
      <c r="B2" s="184"/>
      <c r="C2" s="184"/>
      <c r="D2" s="184"/>
      <c r="E2" s="184"/>
      <c r="F2" s="184"/>
    </row>
    <row r="3" spans="1:10" ht="25.5" customHeight="1" x14ac:dyDescent="0.2">
      <c r="A3" s="178" t="s">
        <v>97</v>
      </c>
      <c r="B3" s="178" t="s">
        <v>128</v>
      </c>
      <c r="C3" s="180" t="s">
        <v>122</v>
      </c>
      <c r="D3" s="181"/>
      <c r="E3" s="181"/>
      <c r="F3" s="182"/>
    </row>
    <row r="4" spans="1:10" ht="41.25" customHeight="1" x14ac:dyDescent="0.2">
      <c r="A4" s="179"/>
      <c r="B4" s="179"/>
      <c r="C4" s="82" t="s">
        <v>102</v>
      </c>
      <c r="D4" s="82" t="s">
        <v>99</v>
      </c>
      <c r="E4" s="82" t="s">
        <v>103</v>
      </c>
      <c r="F4" s="82" t="s">
        <v>104</v>
      </c>
    </row>
    <row r="5" spans="1:10" s="23" customFormat="1" ht="15" x14ac:dyDescent="0.25">
      <c r="A5" s="83" t="s">
        <v>0</v>
      </c>
      <c r="B5" s="102">
        <v>1095.3499999999999</v>
      </c>
      <c r="C5" s="28">
        <f>C6+C25+C36+C45+C53+C68+C75+C92</f>
        <v>1136.7560000000003</v>
      </c>
      <c r="D5" s="9">
        <f t="shared" ref="D5:D36" si="0">C5/B5*100</f>
        <v>103.78016159218519</v>
      </c>
      <c r="E5" s="28">
        <v>1187.0999999999999</v>
      </c>
      <c r="F5" s="10">
        <f>C5-E5</f>
        <v>-50.343999999999596</v>
      </c>
    </row>
    <row r="6" spans="1:10" s="23" customFormat="1" ht="15" x14ac:dyDescent="0.25">
      <c r="A6" s="65" t="s">
        <v>1</v>
      </c>
      <c r="B6" s="14">
        <v>587.08999999999992</v>
      </c>
      <c r="C6" s="30">
        <f>SUM(C7:C23)</f>
        <v>606.65500000000009</v>
      </c>
      <c r="D6" s="13">
        <f t="shared" si="0"/>
        <v>103.33253845236679</v>
      </c>
      <c r="E6" s="30">
        <v>649.79999999999995</v>
      </c>
      <c r="F6" s="15">
        <f t="shared" ref="F6:F69" si="1">C6-E6</f>
        <v>-43.144999999999868</v>
      </c>
    </row>
    <row r="7" spans="1:10" x14ac:dyDescent="0.2">
      <c r="A7" s="66" t="s">
        <v>2</v>
      </c>
      <c r="B7" s="103">
        <v>67.2</v>
      </c>
      <c r="C7" s="33">
        <v>60.6</v>
      </c>
      <c r="D7" s="17">
        <f t="shared" si="0"/>
        <v>90.178571428571431</v>
      </c>
      <c r="E7" s="33">
        <v>73.7</v>
      </c>
      <c r="F7" s="19">
        <f t="shared" si="1"/>
        <v>-13.100000000000001</v>
      </c>
      <c r="H7" s="22" t="s">
        <v>108</v>
      </c>
    </row>
    <row r="8" spans="1:10" x14ac:dyDescent="0.2">
      <c r="A8" s="66" t="s">
        <v>3</v>
      </c>
      <c r="B8" s="103">
        <v>4.6500000000000004</v>
      </c>
      <c r="C8" s="33">
        <v>5</v>
      </c>
      <c r="D8" s="17">
        <f t="shared" si="0"/>
        <v>107.5268817204301</v>
      </c>
      <c r="E8" s="33">
        <v>4.5999999999999996</v>
      </c>
      <c r="F8" s="19">
        <f t="shared" si="1"/>
        <v>0.40000000000000036</v>
      </c>
    </row>
    <row r="9" spans="1:10" hidden="1" x14ac:dyDescent="0.2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66" t="s">
        <v>5</v>
      </c>
      <c r="B10" s="103">
        <v>120</v>
      </c>
      <c r="C10" s="33">
        <v>128.6</v>
      </c>
      <c r="D10" s="17">
        <f t="shared" si="0"/>
        <v>107.16666666666666</v>
      </c>
      <c r="E10" s="33">
        <v>133</v>
      </c>
      <c r="F10" s="19">
        <f t="shared" si="1"/>
        <v>-4.4000000000000057</v>
      </c>
      <c r="H10" s="22" t="s">
        <v>108</v>
      </c>
      <c r="J10" s="22" t="s">
        <v>108</v>
      </c>
    </row>
    <row r="11" spans="1:10" hidden="1" x14ac:dyDescent="0.2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66" t="s">
        <v>7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66" t="s">
        <v>8</v>
      </c>
      <c r="B13" s="103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66" t="s">
        <v>9</v>
      </c>
      <c r="B14" s="103">
        <v>100</v>
      </c>
      <c r="C14" s="33">
        <v>110.9</v>
      </c>
      <c r="D14" s="17">
        <f t="shared" si="0"/>
        <v>110.9</v>
      </c>
      <c r="E14" s="33">
        <v>116.9</v>
      </c>
      <c r="F14" s="19">
        <f t="shared" si="1"/>
        <v>-6</v>
      </c>
      <c r="H14" s="22" t="s">
        <v>108</v>
      </c>
    </row>
    <row r="15" spans="1:10" x14ac:dyDescent="0.2">
      <c r="A15" s="66" t="s">
        <v>10</v>
      </c>
      <c r="B15" s="103">
        <v>134.19999999999999</v>
      </c>
      <c r="C15" s="33">
        <v>129.19999999999999</v>
      </c>
      <c r="D15" s="17">
        <f t="shared" si="0"/>
        <v>96.274217585692995</v>
      </c>
      <c r="E15" s="33">
        <v>125.4</v>
      </c>
      <c r="F15" s="19">
        <f t="shared" si="1"/>
        <v>3.7999999999999829</v>
      </c>
    </row>
    <row r="16" spans="1:10" hidden="1" x14ac:dyDescent="0.2">
      <c r="A16" s="66" t="s">
        <v>11</v>
      </c>
      <c r="B16" s="103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66" t="s">
        <v>12</v>
      </c>
      <c r="B17" s="103">
        <v>40</v>
      </c>
      <c r="C17" s="33">
        <v>54.18</v>
      </c>
      <c r="D17" s="17">
        <f t="shared" si="0"/>
        <v>135.45000000000002</v>
      </c>
      <c r="E17" s="33">
        <v>58.7</v>
      </c>
      <c r="F17" s="19">
        <f t="shared" si="1"/>
        <v>-4.5200000000000031</v>
      </c>
    </row>
    <row r="18" spans="1:6" x14ac:dyDescent="0.2">
      <c r="A18" s="66" t="s">
        <v>13</v>
      </c>
      <c r="B18" s="103">
        <v>7.5</v>
      </c>
      <c r="C18" s="33">
        <v>6.1</v>
      </c>
      <c r="D18" s="17">
        <f t="shared" si="0"/>
        <v>81.333333333333329</v>
      </c>
      <c r="E18" s="33">
        <v>7.7</v>
      </c>
      <c r="F18" s="19">
        <f t="shared" si="1"/>
        <v>-1.6000000000000005</v>
      </c>
    </row>
    <row r="19" spans="1:6" hidden="1" x14ac:dyDescent="0.2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66" t="s">
        <v>15</v>
      </c>
      <c r="B20" s="103">
        <v>104</v>
      </c>
      <c r="C20" s="33">
        <v>105.575</v>
      </c>
      <c r="D20" s="17">
        <f t="shared" si="0"/>
        <v>101.51442307692309</v>
      </c>
      <c r="E20" s="33">
        <v>117.8</v>
      </c>
      <c r="F20" s="19">
        <f t="shared" si="1"/>
        <v>-12.224999999999994</v>
      </c>
    </row>
    <row r="21" spans="1:6" hidden="1" x14ac:dyDescent="0.2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66" t="s">
        <v>17</v>
      </c>
      <c r="B22" s="103">
        <v>9.5399999999999991</v>
      </c>
      <c r="C22" s="33">
        <v>6.5</v>
      </c>
      <c r="D22" s="17">
        <f t="shared" si="0"/>
        <v>68.134171907756823</v>
      </c>
      <c r="E22" s="33">
        <v>12</v>
      </c>
      <c r="F22" s="19">
        <f t="shared" si="1"/>
        <v>-5.5</v>
      </c>
    </row>
    <row r="23" spans="1:6" hidden="1" x14ac:dyDescent="0.2">
      <c r="A23" s="66" t="s">
        <v>18</v>
      </c>
      <c r="B23" s="103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66"/>
      <c r="B24" s="103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65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66" t="s">
        <v>20</v>
      </c>
      <c r="B26" s="103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66" t="s">
        <v>21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22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23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24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25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26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66" t="s">
        <v>27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66" t="s">
        <v>28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66" t="s">
        <v>29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65" t="s">
        <v>30</v>
      </c>
      <c r="B36" s="14">
        <v>201</v>
      </c>
      <c r="C36" s="30">
        <f>SUM(C37:C44)</f>
        <v>227.60000000000002</v>
      </c>
      <c r="D36" s="30">
        <f t="shared" si="0"/>
        <v>113.23383084577117</v>
      </c>
      <c r="E36" s="30">
        <v>224.6</v>
      </c>
      <c r="F36" s="15">
        <f t="shared" si="1"/>
        <v>3.0000000000000284</v>
      </c>
    </row>
    <row r="37" spans="1:17" hidden="1" x14ac:dyDescent="0.2">
      <c r="A37" s="66" t="s">
        <v>31</v>
      </c>
      <c r="B37" s="103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66" t="s">
        <v>32</v>
      </c>
      <c r="B38" s="103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66" t="s">
        <v>33</v>
      </c>
      <c r="B39" s="103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66" t="s">
        <v>34</v>
      </c>
      <c r="B40" s="103">
        <v>180</v>
      </c>
      <c r="C40" s="33">
        <v>202.4</v>
      </c>
      <c r="D40" s="33">
        <f t="shared" si="2"/>
        <v>112.44444444444446</v>
      </c>
      <c r="E40" s="33">
        <v>199.7</v>
      </c>
      <c r="F40" s="19">
        <f t="shared" si="1"/>
        <v>2.7000000000000171</v>
      </c>
    </row>
    <row r="41" spans="1:17" hidden="1" x14ac:dyDescent="0.2">
      <c r="A41" s="66" t="s">
        <v>35</v>
      </c>
      <c r="B41" s="103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66" t="s">
        <v>36</v>
      </c>
      <c r="B42" s="103">
        <v>2</v>
      </c>
      <c r="C42" s="33">
        <v>2.9</v>
      </c>
      <c r="D42" s="17">
        <f t="shared" si="2"/>
        <v>145</v>
      </c>
      <c r="E42" s="33">
        <v>2.4</v>
      </c>
      <c r="F42" s="19">
        <f t="shared" si="1"/>
        <v>0.5</v>
      </c>
    </row>
    <row r="43" spans="1:17" x14ac:dyDescent="0.2">
      <c r="A43" s="66" t="s">
        <v>37</v>
      </c>
      <c r="B43" s="103">
        <v>19</v>
      </c>
      <c r="C43" s="33">
        <v>22.3</v>
      </c>
      <c r="D43" s="33">
        <f t="shared" si="2"/>
        <v>117.36842105263159</v>
      </c>
      <c r="E43" s="33">
        <v>22.5</v>
      </c>
      <c r="F43" s="19">
        <f t="shared" si="1"/>
        <v>-0.19999999999999929</v>
      </c>
    </row>
    <row r="44" spans="1:17" hidden="1" x14ac:dyDescent="0.2">
      <c r="A44" s="66" t="s">
        <v>38</v>
      </c>
      <c r="B44" s="103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65" t="s">
        <v>39</v>
      </c>
      <c r="B45" s="104">
        <v>44.933999999999997</v>
      </c>
      <c r="C45" s="30">
        <f>SUM(C46:C52)</f>
        <v>41.725999999999999</v>
      </c>
      <c r="D45" s="30">
        <f>C45/B45*100</f>
        <v>92.8606400498509</v>
      </c>
      <c r="E45" s="30">
        <v>48.6</v>
      </c>
      <c r="F45" s="15">
        <f t="shared" si="1"/>
        <v>-6.8740000000000023</v>
      </c>
    </row>
    <row r="46" spans="1:17" hidden="1" x14ac:dyDescent="0.2">
      <c r="A46" s="66" t="s">
        <v>40</v>
      </c>
      <c r="B46" s="103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66" t="s">
        <v>41</v>
      </c>
      <c r="B47" s="103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5" customFormat="1" hidden="1" x14ac:dyDescent="0.2">
      <c r="A48" s="66" t="s">
        <v>42</v>
      </c>
      <c r="B48" s="105"/>
      <c r="C48" s="53"/>
      <c r="D48" s="17" t="e">
        <f t="shared" si="2"/>
        <v>#DIV/0!</v>
      </c>
      <c r="E48" s="53"/>
      <c r="F48" s="19">
        <f t="shared" si="1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66" t="s">
        <v>43</v>
      </c>
      <c r="B49" s="103">
        <v>3.9340000000000002</v>
      </c>
      <c r="C49" s="39">
        <v>2.9260000000000002</v>
      </c>
      <c r="D49" s="17">
        <f t="shared" si="2"/>
        <v>74.377224199288264</v>
      </c>
      <c r="E49" s="39">
        <v>6.2</v>
      </c>
      <c r="F49" s="19">
        <f t="shared" si="1"/>
        <v>-3.274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66" t="s">
        <v>44</v>
      </c>
      <c r="B50" s="103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66" t="s">
        <v>45</v>
      </c>
      <c r="B51" s="103">
        <v>6</v>
      </c>
      <c r="C51" s="33">
        <v>3.8</v>
      </c>
      <c r="D51" s="17">
        <f t="shared" si="2"/>
        <v>63.333333333333329</v>
      </c>
      <c r="E51" s="33">
        <v>4.3</v>
      </c>
      <c r="F51" s="19">
        <f t="shared" si="1"/>
        <v>-0.5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86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65" t="s">
        <v>47</v>
      </c>
      <c r="B53" s="104">
        <v>239.32600000000002</v>
      </c>
      <c r="C53" s="30">
        <f>SUM(C54:C67)</f>
        <v>237.375</v>
      </c>
      <c r="D53" s="13">
        <f t="shared" si="2"/>
        <v>99.184793963046218</v>
      </c>
      <c r="E53" s="30">
        <v>241.1</v>
      </c>
      <c r="F53" s="15">
        <f t="shared" si="1"/>
        <v>-3.7249999999999943</v>
      </c>
    </row>
    <row r="54" spans="1:17" x14ac:dyDescent="0.2">
      <c r="A54" s="66" t="s">
        <v>48</v>
      </c>
      <c r="B54" s="103">
        <v>45</v>
      </c>
      <c r="C54" s="33">
        <v>45.44</v>
      </c>
      <c r="D54" s="17">
        <f t="shared" si="2"/>
        <v>100.97777777777776</v>
      </c>
      <c r="E54" s="33">
        <v>52</v>
      </c>
      <c r="F54" s="19">
        <f t="shared" si="1"/>
        <v>-6.5600000000000023</v>
      </c>
    </row>
    <row r="55" spans="1:17" hidden="1" x14ac:dyDescent="0.2">
      <c r="A55" s="66" t="s">
        <v>49</v>
      </c>
      <c r="B55" s="103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66" t="s">
        <v>50</v>
      </c>
      <c r="B56" s="103">
        <v>23</v>
      </c>
      <c r="C56" s="33">
        <v>23</v>
      </c>
      <c r="D56" s="17">
        <f t="shared" si="2"/>
        <v>100</v>
      </c>
      <c r="E56" s="33">
        <v>24</v>
      </c>
      <c r="F56" s="19">
        <f t="shared" si="1"/>
        <v>-1</v>
      </c>
    </row>
    <row r="57" spans="1:17" x14ac:dyDescent="0.2">
      <c r="A57" s="66" t="s">
        <v>51</v>
      </c>
      <c r="B57" s="103">
        <v>70</v>
      </c>
      <c r="C57" s="33">
        <v>73</v>
      </c>
      <c r="D57" s="17">
        <f t="shared" si="2"/>
        <v>104.28571428571429</v>
      </c>
      <c r="E57" s="33">
        <v>72.2</v>
      </c>
      <c r="F57" s="19">
        <f t="shared" si="1"/>
        <v>0.79999999999999716</v>
      </c>
    </row>
    <row r="58" spans="1:17" hidden="1" x14ac:dyDescent="0.2">
      <c r="A58" s="66" t="s">
        <v>52</v>
      </c>
      <c r="B58" s="103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66" t="s">
        <v>53</v>
      </c>
      <c r="B59" s="103">
        <v>1.5</v>
      </c>
      <c r="C59" s="33">
        <v>1</v>
      </c>
      <c r="D59" s="17">
        <f t="shared" si="2"/>
        <v>66.666666666666657</v>
      </c>
      <c r="E59" s="33">
        <v>1.4</v>
      </c>
      <c r="F59" s="19">
        <f t="shared" si="1"/>
        <v>-0.39999999999999991</v>
      </c>
    </row>
    <row r="60" spans="1:17" hidden="1" x14ac:dyDescent="0.2">
      <c r="A60" s="66" t="s">
        <v>54</v>
      </c>
      <c r="B60" s="103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66" t="s">
        <v>55</v>
      </c>
      <c r="B61" s="103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66" t="s">
        <v>56</v>
      </c>
      <c r="B62" s="103">
        <v>12</v>
      </c>
      <c r="C62" s="33">
        <v>12</v>
      </c>
      <c r="D62" s="17">
        <f t="shared" si="2"/>
        <v>100</v>
      </c>
      <c r="E62" s="33">
        <v>13.9</v>
      </c>
      <c r="F62" s="19">
        <f t="shared" si="1"/>
        <v>-1.9000000000000004</v>
      </c>
    </row>
    <row r="63" spans="1:17" x14ac:dyDescent="0.2">
      <c r="A63" s="66" t="s">
        <v>57</v>
      </c>
      <c r="B63" s="103">
        <v>0.8</v>
      </c>
      <c r="C63" s="33">
        <v>1</v>
      </c>
      <c r="D63" s="17">
        <f t="shared" si="2"/>
        <v>125</v>
      </c>
      <c r="E63" s="33">
        <v>0.8</v>
      </c>
      <c r="F63" s="19">
        <f t="shared" si="1"/>
        <v>0.19999999999999996</v>
      </c>
    </row>
    <row r="64" spans="1:17" x14ac:dyDescent="0.2">
      <c r="A64" s="66" t="s">
        <v>58</v>
      </c>
      <c r="B64" s="103">
        <v>60</v>
      </c>
      <c r="C64" s="33">
        <v>60.01</v>
      </c>
      <c r="D64" s="17">
        <f t="shared" si="2"/>
        <v>100.01666666666667</v>
      </c>
      <c r="E64" s="33">
        <v>53.6</v>
      </c>
      <c r="F64" s="19">
        <f t="shared" si="1"/>
        <v>6.4099999999999966</v>
      </c>
    </row>
    <row r="65" spans="1:6" hidden="1" x14ac:dyDescent="0.2">
      <c r="A65" s="66" t="s">
        <v>59</v>
      </c>
      <c r="B65" s="103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66" t="s">
        <v>60</v>
      </c>
      <c r="B66" s="103">
        <v>11.8</v>
      </c>
      <c r="C66" s="33">
        <v>10</v>
      </c>
      <c r="D66" s="17">
        <f t="shared" si="2"/>
        <v>84.745762711864401</v>
      </c>
      <c r="E66" s="33">
        <v>10.6</v>
      </c>
      <c r="F66" s="19">
        <f t="shared" si="1"/>
        <v>-0.59999999999999964</v>
      </c>
    </row>
    <row r="67" spans="1:6" s="23" customFormat="1" ht="15" x14ac:dyDescent="0.25">
      <c r="A67" s="66" t="s">
        <v>61</v>
      </c>
      <c r="B67" s="18">
        <v>15.226000000000001</v>
      </c>
      <c r="C67" s="33">
        <v>11.925000000000001</v>
      </c>
      <c r="D67" s="17">
        <f t="shared" si="2"/>
        <v>78.319978983318009</v>
      </c>
      <c r="E67" s="33">
        <v>12.6</v>
      </c>
      <c r="F67" s="19">
        <f t="shared" si="1"/>
        <v>-0.67499999999999893</v>
      </c>
    </row>
    <row r="68" spans="1:6" s="23" customFormat="1" ht="15" hidden="1" x14ac:dyDescent="0.25">
      <c r="A68" s="65" t="s">
        <v>62</v>
      </c>
      <c r="B68" s="104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66" t="s">
        <v>63</v>
      </c>
      <c r="B69" s="103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66" t="s">
        <v>64</v>
      </c>
      <c r="B70" s="103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66" t="s">
        <v>65</v>
      </c>
      <c r="B71" s="103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66" t="s">
        <v>66</v>
      </c>
      <c r="B72" s="103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6" t="s">
        <v>67</v>
      </c>
      <c r="B73" s="103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66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x14ac:dyDescent="0.25">
      <c r="A75" s="65" t="s">
        <v>69</v>
      </c>
      <c r="B75" s="104">
        <v>23</v>
      </c>
      <c r="C75" s="30">
        <f>SUM(C76:C91)-C82-C83-C85-C91</f>
        <v>23.4</v>
      </c>
      <c r="D75" s="13">
        <f t="shared" si="3"/>
        <v>101.7391304347826</v>
      </c>
      <c r="E75" s="30">
        <v>23</v>
      </c>
      <c r="F75" s="15">
        <f t="shared" si="4"/>
        <v>0.39999999999999858</v>
      </c>
    </row>
    <row r="76" spans="1:6" hidden="1" x14ac:dyDescent="0.2">
      <c r="A76" s="66" t="s">
        <v>70</v>
      </c>
      <c r="B76" s="103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6" t="s">
        <v>71</v>
      </c>
      <c r="B77" s="103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6" t="s">
        <v>72</v>
      </c>
      <c r="B78" s="103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6" t="s">
        <v>73</v>
      </c>
      <c r="B79" s="103"/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68" t="s">
        <v>74</v>
      </c>
      <c r="B80" s="106">
        <v>23</v>
      </c>
      <c r="C80" s="43">
        <v>23.4</v>
      </c>
      <c r="D80" s="25">
        <f t="shared" si="3"/>
        <v>101.7391304347826</v>
      </c>
      <c r="E80" s="43">
        <v>23</v>
      </c>
      <c r="F80" s="26">
        <f t="shared" si="4"/>
        <v>0.39999999999999858</v>
      </c>
    </row>
    <row r="81" spans="1:6" hidden="1" x14ac:dyDescent="0.2">
      <c r="A81" s="67" t="s">
        <v>75</v>
      </c>
      <c r="B81" s="78"/>
      <c r="C81" s="72"/>
      <c r="D81" s="62" t="e">
        <f t="shared" si="3"/>
        <v>#DIV/0!</v>
      </c>
      <c r="E81" s="61"/>
      <c r="F81" s="79">
        <f t="shared" si="4"/>
        <v>0</v>
      </c>
    </row>
    <row r="82" spans="1:6" hidden="1" x14ac:dyDescent="0.2">
      <c r="A82" s="66" t="s">
        <v>76</v>
      </c>
      <c r="B82" s="74"/>
      <c r="C82" s="70"/>
      <c r="D82" s="17" t="e">
        <f t="shared" si="3"/>
        <v>#DIV/0!</v>
      </c>
      <c r="E82" s="33"/>
      <c r="F82" s="51">
        <f t="shared" si="4"/>
        <v>0</v>
      </c>
    </row>
    <row r="83" spans="1:6" hidden="1" x14ac:dyDescent="0.2">
      <c r="A83" s="66" t="s">
        <v>77</v>
      </c>
      <c r="B83" s="74"/>
      <c r="C83" s="70"/>
      <c r="D83" s="17" t="e">
        <f t="shared" si="3"/>
        <v>#DIV/0!</v>
      </c>
      <c r="E83" s="33"/>
      <c r="F83" s="51">
        <f t="shared" si="4"/>
        <v>0</v>
      </c>
    </row>
    <row r="84" spans="1:6" hidden="1" x14ac:dyDescent="0.2">
      <c r="A84" s="66" t="s">
        <v>78</v>
      </c>
      <c r="B84" s="74"/>
      <c r="C84" s="70"/>
      <c r="D84" s="17" t="e">
        <f t="shared" si="3"/>
        <v>#DIV/0!</v>
      </c>
      <c r="E84" s="33"/>
      <c r="F84" s="51">
        <f t="shared" si="4"/>
        <v>0</v>
      </c>
    </row>
    <row r="85" spans="1:6" hidden="1" x14ac:dyDescent="0.2">
      <c r="A85" s="66" t="s">
        <v>79</v>
      </c>
      <c r="B85" s="74"/>
      <c r="C85" s="70"/>
      <c r="D85" s="17" t="e">
        <f t="shared" si="3"/>
        <v>#DIV/0!</v>
      </c>
      <c r="E85" s="33"/>
      <c r="F85" s="51">
        <f t="shared" si="4"/>
        <v>0</v>
      </c>
    </row>
    <row r="86" spans="1:6" hidden="1" x14ac:dyDescent="0.2">
      <c r="A86" s="66" t="s">
        <v>80</v>
      </c>
      <c r="B86" s="74"/>
      <c r="C86" s="70"/>
      <c r="D86" s="17" t="e">
        <f t="shared" si="3"/>
        <v>#DIV/0!</v>
      </c>
      <c r="E86" s="33"/>
      <c r="F86" s="51">
        <f t="shared" si="4"/>
        <v>0</v>
      </c>
    </row>
    <row r="87" spans="1:6" hidden="1" x14ac:dyDescent="0.2">
      <c r="A87" s="66" t="s">
        <v>81</v>
      </c>
      <c r="B87" s="74"/>
      <c r="C87" s="70"/>
      <c r="D87" s="17" t="e">
        <f t="shared" si="3"/>
        <v>#DIV/0!</v>
      </c>
      <c r="E87" s="33"/>
      <c r="F87" s="51">
        <f t="shared" si="4"/>
        <v>0</v>
      </c>
    </row>
    <row r="88" spans="1:6" hidden="1" x14ac:dyDescent="0.2">
      <c r="A88" s="66" t="s">
        <v>82</v>
      </c>
      <c r="B88" s="74"/>
      <c r="C88" s="70"/>
      <c r="D88" s="17" t="e">
        <f t="shared" si="3"/>
        <v>#DIV/0!</v>
      </c>
      <c r="E88" s="33"/>
      <c r="F88" s="51">
        <f t="shared" si="4"/>
        <v>0</v>
      </c>
    </row>
    <row r="89" spans="1:6" hidden="1" x14ac:dyDescent="0.2">
      <c r="A89" s="66" t="s">
        <v>83</v>
      </c>
      <c r="B89" s="74"/>
      <c r="C89" s="70"/>
      <c r="D89" s="17" t="e">
        <f t="shared" si="3"/>
        <v>#DIV/0!</v>
      </c>
      <c r="E89" s="33"/>
      <c r="F89" s="51">
        <f t="shared" si="4"/>
        <v>0</v>
      </c>
    </row>
    <row r="90" spans="1:6" hidden="1" x14ac:dyDescent="0.2">
      <c r="A90" s="66" t="s">
        <v>84</v>
      </c>
      <c r="B90" s="74"/>
      <c r="C90" s="70"/>
      <c r="D90" s="17" t="e">
        <f t="shared" si="3"/>
        <v>#DIV/0!</v>
      </c>
      <c r="E90" s="33"/>
      <c r="F90" s="51">
        <f t="shared" si="4"/>
        <v>0</v>
      </c>
    </row>
    <row r="91" spans="1:6" s="23" customFormat="1" ht="15" hidden="1" x14ac:dyDescent="0.25">
      <c r="A91" s="66" t="s">
        <v>85</v>
      </c>
      <c r="B91" s="73"/>
      <c r="C91" s="69"/>
      <c r="D91" s="17" t="e">
        <f t="shared" si="3"/>
        <v>#DIV/0!</v>
      </c>
      <c r="E91" s="30"/>
      <c r="F91" s="51">
        <f t="shared" si="4"/>
        <v>0</v>
      </c>
    </row>
    <row r="92" spans="1:6" s="23" customFormat="1" ht="15" hidden="1" x14ac:dyDescent="0.25">
      <c r="A92" s="65" t="s">
        <v>86</v>
      </c>
      <c r="B92" s="75">
        <v>0</v>
      </c>
      <c r="C92" s="69">
        <f>SUM(C93:C102)-C98</f>
        <v>0</v>
      </c>
      <c r="D92" s="17" t="e">
        <f t="shared" si="3"/>
        <v>#DIV/0!</v>
      </c>
      <c r="E92" s="35"/>
      <c r="F92" s="51">
        <f t="shared" si="4"/>
        <v>0</v>
      </c>
    </row>
    <row r="93" spans="1:6" hidden="1" x14ac:dyDescent="0.2">
      <c r="A93" s="66" t="s">
        <v>87</v>
      </c>
      <c r="B93" s="74"/>
      <c r="C93" s="70"/>
      <c r="D93" s="17" t="e">
        <f t="shared" si="3"/>
        <v>#DIV/0!</v>
      </c>
      <c r="E93" s="33"/>
      <c r="F93" s="51">
        <f t="shared" si="4"/>
        <v>0</v>
      </c>
    </row>
    <row r="94" spans="1:6" hidden="1" x14ac:dyDescent="0.2">
      <c r="A94" s="66" t="s">
        <v>88</v>
      </c>
      <c r="B94" s="74"/>
      <c r="C94" s="70"/>
      <c r="D94" s="17" t="e">
        <f t="shared" si="3"/>
        <v>#DIV/0!</v>
      </c>
      <c r="E94" s="60"/>
      <c r="F94" s="51">
        <f t="shared" si="4"/>
        <v>0</v>
      </c>
    </row>
    <row r="95" spans="1:6" hidden="1" x14ac:dyDescent="0.2">
      <c r="A95" s="66" t="s">
        <v>89</v>
      </c>
      <c r="B95" s="74"/>
      <c r="C95" s="70"/>
      <c r="D95" s="17" t="e">
        <f t="shared" si="3"/>
        <v>#DIV/0!</v>
      </c>
      <c r="E95" s="33"/>
      <c r="F95" s="51">
        <f t="shared" si="4"/>
        <v>0</v>
      </c>
    </row>
    <row r="96" spans="1:6" hidden="1" x14ac:dyDescent="0.2">
      <c r="A96" s="66" t="s">
        <v>90</v>
      </c>
      <c r="B96" s="74"/>
      <c r="C96" s="70"/>
      <c r="D96" s="17" t="e">
        <f t="shared" si="3"/>
        <v>#DIV/0!</v>
      </c>
      <c r="E96" s="33"/>
      <c r="F96" s="51">
        <f t="shared" si="4"/>
        <v>0</v>
      </c>
    </row>
    <row r="97" spans="1:6" hidden="1" x14ac:dyDescent="0.2">
      <c r="A97" s="66" t="s">
        <v>91</v>
      </c>
      <c r="B97" s="74"/>
      <c r="C97" s="70"/>
      <c r="D97" s="17" t="e">
        <f t="shared" si="3"/>
        <v>#DIV/0!</v>
      </c>
      <c r="E97" s="33"/>
      <c r="F97" s="51">
        <f t="shared" si="4"/>
        <v>0</v>
      </c>
    </row>
    <row r="98" spans="1:6" hidden="1" x14ac:dyDescent="0.2">
      <c r="A98" s="66" t="s">
        <v>92</v>
      </c>
      <c r="B98" s="74"/>
      <c r="C98" s="70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66" t="s">
        <v>93</v>
      </c>
      <c r="B99" s="74"/>
      <c r="C99" s="70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66" t="s">
        <v>94</v>
      </c>
      <c r="B100" s="74"/>
      <c r="C100" s="70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66" t="s">
        <v>95</v>
      </c>
      <c r="B101" s="76"/>
      <c r="C101" s="71"/>
      <c r="D101" s="17" t="e">
        <f t="shared" ref="D101:D102" si="5">C101/B101*100</f>
        <v>#DIV/0!</v>
      </c>
      <c r="E101" s="43"/>
      <c r="F101" s="51">
        <f t="shared" si="4"/>
        <v>0</v>
      </c>
    </row>
    <row r="102" spans="1:6" hidden="1" x14ac:dyDescent="0.2">
      <c r="A102" s="68" t="s">
        <v>96</v>
      </c>
      <c r="B102" s="77"/>
      <c r="D102" s="17" t="e">
        <f t="shared" si="5"/>
        <v>#DIV/0!</v>
      </c>
      <c r="E102" s="56"/>
      <c r="F102" s="57"/>
    </row>
    <row r="103" spans="1:6" hidden="1" x14ac:dyDescent="0.2">
      <c r="A103" s="58"/>
      <c r="E103" s="56"/>
    </row>
    <row r="104" spans="1:6" x14ac:dyDescent="0.2">
      <c r="A104" s="58"/>
      <c r="E104" s="56"/>
    </row>
    <row r="105" spans="1:6" x14ac:dyDescent="0.2">
      <c r="A105" s="58"/>
      <c r="E105" s="56"/>
    </row>
    <row r="106" spans="1:6" x14ac:dyDescent="0.2">
      <c r="A106" s="58"/>
      <c r="E106" s="56"/>
    </row>
    <row r="107" spans="1:6" x14ac:dyDescent="0.2">
      <c r="A107" s="58"/>
      <c r="E107" s="56"/>
    </row>
    <row r="108" spans="1:6" x14ac:dyDescent="0.2">
      <c r="A108" s="58"/>
      <c r="E108" s="56"/>
    </row>
    <row r="109" spans="1:6" x14ac:dyDescent="0.2">
      <c r="A109" s="58"/>
      <c r="E109" s="56"/>
    </row>
    <row r="110" spans="1:6" x14ac:dyDescent="0.2">
      <c r="A110" s="58"/>
      <c r="E110" s="56"/>
    </row>
    <row r="111" spans="1:6" x14ac:dyDescent="0.2">
      <c r="A111" s="58"/>
      <c r="E111" s="56"/>
    </row>
    <row r="112" spans="1:6" x14ac:dyDescent="0.2">
      <c r="A112" s="58"/>
      <c r="E112" s="56"/>
    </row>
    <row r="113" spans="1:5" x14ac:dyDescent="0.2">
      <c r="A113" s="58"/>
      <c r="E113" s="56"/>
    </row>
    <row r="114" spans="1:5" x14ac:dyDescent="0.2">
      <c r="A114" s="58"/>
      <c r="E114" s="56"/>
    </row>
    <row r="115" spans="1:5" x14ac:dyDescent="0.2">
      <c r="A115" s="58"/>
      <c r="E115" s="56"/>
    </row>
    <row r="116" spans="1:5" x14ac:dyDescent="0.2">
      <c r="A116" s="58"/>
      <c r="E116" s="56"/>
    </row>
    <row r="117" spans="1:5" x14ac:dyDescent="0.2">
      <c r="A117" s="58"/>
      <c r="E117" s="56"/>
    </row>
    <row r="118" spans="1:5" x14ac:dyDescent="0.2">
      <c r="A118" s="58"/>
      <c r="E118" s="56"/>
    </row>
    <row r="119" spans="1:5" x14ac:dyDescent="0.2">
      <c r="A119" s="58"/>
      <c r="E119" s="56"/>
    </row>
    <row r="120" spans="1:5" x14ac:dyDescent="0.2">
      <c r="A120" s="58"/>
      <c r="E120" s="56"/>
    </row>
    <row r="121" spans="1:5" x14ac:dyDescent="0.2">
      <c r="A121" s="58"/>
      <c r="E121" s="56"/>
    </row>
    <row r="122" spans="1:5" x14ac:dyDescent="0.2">
      <c r="A122" s="58"/>
      <c r="E122" s="56"/>
    </row>
    <row r="123" spans="1:5" x14ac:dyDescent="0.2">
      <c r="A123" s="58"/>
      <c r="E123" s="56"/>
    </row>
    <row r="124" spans="1:5" x14ac:dyDescent="0.2">
      <c r="A124" s="58"/>
      <c r="E124" s="56"/>
    </row>
    <row r="125" spans="1:5" x14ac:dyDescent="0.2">
      <c r="A125" s="58"/>
      <c r="E125" s="56"/>
    </row>
    <row r="126" spans="1:5" x14ac:dyDescent="0.2">
      <c r="A126" s="58"/>
      <c r="E126" s="56"/>
    </row>
    <row r="127" spans="1:5" x14ac:dyDescent="0.2">
      <c r="A127" s="58"/>
      <c r="E127" s="56"/>
    </row>
    <row r="128" spans="1:5" x14ac:dyDescent="0.2">
      <c r="A128" s="58"/>
      <c r="E128" s="56"/>
    </row>
    <row r="129" spans="1:5" x14ac:dyDescent="0.2">
      <c r="A129" s="58"/>
      <c r="E129" s="56"/>
    </row>
    <row r="130" spans="1:5" x14ac:dyDescent="0.2">
      <c r="A130" s="58"/>
      <c r="E130" s="56"/>
    </row>
    <row r="131" spans="1:5" x14ac:dyDescent="0.2">
      <c r="A131" s="58"/>
      <c r="E131" s="56"/>
    </row>
    <row r="132" spans="1:5" x14ac:dyDescent="0.2">
      <c r="A132" s="58"/>
      <c r="E132" s="56"/>
    </row>
    <row r="133" spans="1:5" x14ac:dyDescent="0.2">
      <c r="A133" s="58"/>
      <c r="E133" s="56"/>
    </row>
    <row r="134" spans="1:5" x14ac:dyDescent="0.2">
      <c r="A134" s="58"/>
      <c r="E134" s="56"/>
    </row>
    <row r="135" spans="1:5" x14ac:dyDescent="0.2">
      <c r="A135" s="58"/>
      <c r="E135" s="56"/>
    </row>
    <row r="136" spans="1:5" x14ac:dyDescent="0.2">
      <c r="A136" s="58"/>
      <c r="E136" s="56"/>
    </row>
    <row r="137" spans="1:5" x14ac:dyDescent="0.2">
      <c r="A137" s="58"/>
      <c r="E137" s="56"/>
    </row>
    <row r="138" spans="1:5" x14ac:dyDescent="0.2">
      <c r="A138" s="58"/>
      <c r="E138" s="56"/>
    </row>
    <row r="139" spans="1:5" x14ac:dyDescent="0.2">
      <c r="A139" s="58"/>
      <c r="E139" s="56"/>
    </row>
    <row r="140" spans="1:5" x14ac:dyDescent="0.2">
      <c r="A140" s="58"/>
      <c r="E140" s="56"/>
    </row>
    <row r="141" spans="1:5" x14ac:dyDescent="0.2">
      <c r="A141" s="58"/>
      <c r="E141" s="56"/>
    </row>
    <row r="142" spans="1:5" x14ac:dyDescent="0.2">
      <c r="A142" s="58"/>
      <c r="E142" s="56"/>
    </row>
    <row r="143" spans="1:5" x14ac:dyDescent="0.2">
      <c r="A143" s="58"/>
      <c r="E143" s="56"/>
    </row>
    <row r="144" spans="1:5" x14ac:dyDescent="0.2">
      <c r="A144" s="58"/>
      <c r="E144" s="56"/>
    </row>
    <row r="145" spans="1:5" x14ac:dyDescent="0.2">
      <c r="A145" s="58"/>
      <c r="E145" s="56"/>
    </row>
    <row r="146" spans="1:5" x14ac:dyDescent="0.2">
      <c r="A146" s="58"/>
      <c r="E146" s="56"/>
    </row>
    <row r="147" spans="1:5" x14ac:dyDescent="0.2">
      <c r="A147" s="58"/>
      <c r="E147" s="56"/>
    </row>
    <row r="148" spans="1:5" x14ac:dyDescent="0.2">
      <c r="A148" s="58"/>
      <c r="E148" s="56"/>
    </row>
    <row r="149" spans="1:5" x14ac:dyDescent="0.2">
      <c r="A149" s="58"/>
      <c r="E149" s="56"/>
    </row>
    <row r="150" spans="1:5" x14ac:dyDescent="0.2">
      <c r="A150" s="58"/>
      <c r="E150" s="56"/>
    </row>
    <row r="151" spans="1:5" x14ac:dyDescent="0.2">
      <c r="A151" s="58"/>
      <c r="E151" s="56"/>
    </row>
    <row r="152" spans="1:5" x14ac:dyDescent="0.2">
      <c r="A152" s="58"/>
      <c r="E152" s="56"/>
    </row>
    <row r="153" spans="1:5" x14ac:dyDescent="0.2">
      <c r="A153" s="58"/>
      <c r="E153" s="56"/>
    </row>
    <row r="154" spans="1:5" x14ac:dyDescent="0.2">
      <c r="A154" s="58"/>
      <c r="E154" s="56"/>
    </row>
    <row r="155" spans="1:5" x14ac:dyDescent="0.2">
      <c r="A155" s="58"/>
      <c r="E155" s="56"/>
    </row>
    <row r="156" spans="1:5" x14ac:dyDescent="0.2">
      <c r="A156" s="58"/>
      <c r="E156" s="56"/>
    </row>
    <row r="157" spans="1:5" x14ac:dyDescent="0.2">
      <c r="A157" s="58"/>
      <c r="E157" s="56"/>
    </row>
    <row r="158" spans="1:5" x14ac:dyDescent="0.2">
      <c r="A158" s="58"/>
      <c r="E158" s="56"/>
    </row>
    <row r="159" spans="1:5" x14ac:dyDescent="0.2">
      <c r="A159" s="58"/>
      <c r="E159" s="56"/>
    </row>
    <row r="160" spans="1:5" x14ac:dyDescent="0.2">
      <c r="A160" s="58"/>
      <c r="E160" s="56"/>
    </row>
    <row r="161" spans="1:5" x14ac:dyDescent="0.2">
      <c r="A161" s="58"/>
      <c r="E161" s="56"/>
    </row>
    <row r="162" spans="1:5" x14ac:dyDescent="0.2">
      <c r="A162" s="58"/>
      <c r="E162" s="56"/>
    </row>
    <row r="163" spans="1:5" x14ac:dyDescent="0.2">
      <c r="A163" s="58"/>
      <c r="E163" s="56"/>
    </row>
    <row r="164" spans="1:5" x14ac:dyDescent="0.2">
      <c r="A164" s="58"/>
      <c r="E164" s="56"/>
    </row>
    <row r="165" spans="1:5" x14ac:dyDescent="0.2">
      <c r="A165" s="58"/>
      <c r="E165" s="56"/>
    </row>
    <row r="166" spans="1:5" x14ac:dyDescent="0.2">
      <c r="A166" s="58"/>
      <c r="E166" s="56"/>
    </row>
    <row r="167" spans="1:5" x14ac:dyDescent="0.2">
      <c r="A167" s="58"/>
      <c r="E167" s="56"/>
    </row>
    <row r="168" spans="1:5" x14ac:dyDescent="0.2">
      <c r="A168" s="58"/>
      <c r="E168" s="56"/>
    </row>
    <row r="169" spans="1:5" x14ac:dyDescent="0.2">
      <c r="A169" s="58"/>
      <c r="E169" s="56"/>
    </row>
    <row r="170" spans="1:5" x14ac:dyDescent="0.2">
      <c r="A170" s="58"/>
      <c r="E170" s="56"/>
    </row>
    <row r="171" spans="1:5" x14ac:dyDescent="0.2">
      <c r="A171" s="58"/>
      <c r="E171" s="56"/>
    </row>
    <row r="172" spans="1:5" x14ac:dyDescent="0.2">
      <c r="A172" s="58"/>
      <c r="E172" s="56"/>
    </row>
    <row r="173" spans="1:5" x14ac:dyDescent="0.2">
      <c r="A173" s="58"/>
      <c r="E173" s="56"/>
    </row>
    <row r="174" spans="1:5" x14ac:dyDescent="0.2">
      <c r="A174" s="58"/>
      <c r="E174" s="56"/>
    </row>
    <row r="175" spans="1:5" x14ac:dyDescent="0.2">
      <c r="A175" s="58"/>
      <c r="E175" s="56"/>
    </row>
    <row r="176" spans="1:5" x14ac:dyDescent="0.2">
      <c r="A176" s="58"/>
      <c r="E176" s="56"/>
    </row>
    <row r="177" spans="1:5" x14ac:dyDescent="0.2">
      <c r="A177" s="58"/>
      <c r="E177" s="56"/>
    </row>
    <row r="178" spans="1:5" x14ac:dyDescent="0.2">
      <c r="A178" s="59"/>
    </row>
    <row r="179" spans="1:5" x14ac:dyDescent="0.2">
      <c r="A179" s="58"/>
    </row>
    <row r="180" spans="1:5" x14ac:dyDescent="0.2">
      <c r="A180" s="58"/>
    </row>
    <row r="181" spans="1:5" x14ac:dyDescent="0.2">
      <c r="A181" s="58"/>
    </row>
    <row r="182" spans="1:5" x14ac:dyDescent="0.2">
      <c r="A182" s="58"/>
    </row>
    <row r="183" spans="1:5" x14ac:dyDescent="0.2">
      <c r="A183" s="58"/>
    </row>
    <row r="184" spans="1:5" x14ac:dyDescent="0.2">
      <c r="A184" s="58"/>
    </row>
    <row r="185" spans="1:5" x14ac:dyDescent="0.2">
      <c r="A185" s="58"/>
    </row>
    <row r="186" spans="1:5" x14ac:dyDescent="0.2">
      <c r="A186" s="58"/>
    </row>
    <row r="187" spans="1:5" x14ac:dyDescent="0.2">
      <c r="A187" s="58"/>
    </row>
    <row r="188" spans="1:5" x14ac:dyDescent="0.2">
      <c r="A188" s="58"/>
    </row>
    <row r="189" spans="1:5" x14ac:dyDescent="0.2">
      <c r="A189" s="58"/>
    </row>
    <row r="190" spans="1:5" x14ac:dyDescent="0.2">
      <c r="A190" s="58"/>
    </row>
    <row r="191" spans="1:5" x14ac:dyDescent="0.2">
      <c r="A191" s="58"/>
    </row>
    <row r="192" spans="1:5" x14ac:dyDescent="0.2">
      <c r="A192" s="58"/>
    </row>
    <row r="193" spans="1:1" x14ac:dyDescent="0.2">
      <c r="A193" s="58"/>
    </row>
    <row r="194" spans="1:1" x14ac:dyDescent="0.2">
      <c r="A194" s="58"/>
    </row>
    <row r="195" spans="1:1" x14ac:dyDescent="0.2">
      <c r="A195" s="58"/>
    </row>
    <row r="196" spans="1:1" x14ac:dyDescent="0.2">
      <c r="A196" s="58"/>
    </row>
    <row r="197" spans="1:1" x14ac:dyDescent="0.2">
      <c r="A197" s="58"/>
    </row>
    <row r="198" spans="1:1" x14ac:dyDescent="0.2">
      <c r="A198" s="58"/>
    </row>
    <row r="199" spans="1:1" x14ac:dyDescent="0.2">
      <c r="A199" s="58"/>
    </row>
    <row r="200" spans="1:1" x14ac:dyDescent="0.2">
      <c r="A200" s="58"/>
    </row>
    <row r="201" spans="1:1" x14ac:dyDescent="0.2">
      <c r="A201" s="58"/>
    </row>
    <row r="202" spans="1:1" x14ac:dyDescent="0.2">
      <c r="A202" s="58"/>
    </row>
    <row r="203" spans="1:1" x14ac:dyDescent="0.2">
      <c r="A203" s="58"/>
    </row>
    <row r="204" spans="1:1" x14ac:dyDescent="0.2">
      <c r="A204" s="58"/>
    </row>
    <row r="205" spans="1:1" x14ac:dyDescent="0.2">
      <c r="A205" s="58"/>
    </row>
    <row r="206" spans="1:1" x14ac:dyDescent="0.2">
      <c r="A206" s="58"/>
    </row>
    <row r="207" spans="1:1" x14ac:dyDescent="0.2">
      <c r="A207" s="58"/>
    </row>
    <row r="208" spans="1:1" x14ac:dyDescent="0.2">
      <c r="A208" s="58"/>
    </row>
    <row r="209" spans="1:1" x14ac:dyDescent="0.2">
      <c r="A209" s="58"/>
    </row>
    <row r="210" spans="1:1" x14ac:dyDescent="0.2">
      <c r="A210" s="58"/>
    </row>
    <row r="211" spans="1:1" x14ac:dyDescent="0.2">
      <c r="A211" s="58"/>
    </row>
    <row r="212" spans="1:1" x14ac:dyDescent="0.2">
      <c r="A212" s="58"/>
    </row>
    <row r="213" spans="1:1" x14ac:dyDescent="0.2">
      <c r="A213" s="58"/>
    </row>
    <row r="214" spans="1:1" x14ac:dyDescent="0.2">
      <c r="A214" s="58"/>
    </row>
    <row r="215" spans="1:1" x14ac:dyDescent="0.2">
      <c r="A215" s="58"/>
    </row>
    <row r="216" spans="1:1" x14ac:dyDescent="0.2">
      <c r="A216" s="58"/>
    </row>
    <row r="217" spans="1:1" x14ac:dyDescent="0.2">
      <c r="A217" s="58"/>
    </row>
    <row r="218" spans="1:1" x14ac:dyDescent="0.2">
      <c r="A218" s="58"/>
    </row>
    <row r="219" spans="1:1" x14ac:dyDescent="0.2">
      <c r="A219" s="58"/>
    </row>
    <row r="220" spans="1:1" x14ac:dyDescent="0.2">
      <c r="A220" s="58"/>
    </row>
    <row r="221" spans="1:1" x14ac:dyDescent="0.2">
      <c r="A221" s="58"/>
    </row>
    <row r="222" spans="1:1" x14ac:dyDescent="0.2">
      <c r="A222" s="58"/>
    </row>
    <row r="223" spans="1:1" x14ac:dyDescent="0.2">
      <c r="A223" s="58"/>
    </row>
    <row r="224" spans="1:1" x14ac:dyDescent="0.2">
      <c r="A224" s="58"/>
    </row>
    <row r="225" spans="1:1" x14ac:dyDescent="0.2">
      <c r="A225" s="58"/>
    </row>
    <row r="226" spans="1:1" x14ac:dyDescent="0.2">
      <c r="A226" s="58"/>
    </row>
    <row r="227" spans="1:1" x14ac:dyDescent="0.2">
      <c r="A227" s="58"/>
    </row>
    <row r="228" spans="1:1" x14ac:dyDescent="0.2">
      <c r="A228" s="58"/>
    </row>
    <row r="229" spans="1:1" x14ac:dyDescent="0.2">
      <c r="A229" s="58"/>
    </row>
    <row r="230" spans="1:1" x14ac:dyDescent="0.2">
      <c r="A230" s="58"/>
    </row>
    <row r="231" spans="1:1" x14ac:dyDescent="0.2">
      <c r="A231" s="58"/>
    </row>
    <row r="232" spans="1:1" x14ac:dyDescent="0.2">
      <c r="A232" s="58"/>
    </row>
    <row r="233" spans="1:1" x14ac:dyDescent="0.2">
      <c r="A233" s="58"/>
    </row>
    <row r="234" spans="1:1" x14ac:dyDescent="0.2">
      <c r="A234" s="58"/>
    </row>
    <row r="235" spans="1:1" x14ac:dyDescent="0.2">
      <c r="A235" s="58"/>
    </row>
    <row r="236" spans="1:1" x14ac:dyDescent="0.2">
      <c r="A236" s="58"/>
    </row>
    <row r="237" spans="1:1" x14ac:dyDescent="0.2">
      <c r="A237" s="58"/>
    </row>
    <row r="238" spans="1:1" x14ac:dyDescent="0.2">
      <c r="A238" s="58"/>
    </row>
    <row r="239" spans="1:1" x14ac:dyDescent="0.2">
      <c r="A239" s="58"/>
    </row>
    <row r="240" spans="1:1" x14ac:dyDescent="0.2">
      <c r="A240" s="58"/>
    </row>
    <row r="241" spans="1:5" x14ac:dyDescent="0.2">
      <c r="A241" s="58"/>
    </row>
    <row r="242" spans="1:5" x14ac:dyDescent="0.2">
      <c r="A242" s="58"/>
    </row>
    <row r="243" spans="1:5" x14ac:dyDescent="0.2">
      <c r="A243" s="58"/>
      <c r="E243" s="56"/>
    </row>
    <row r="244" spans="1:5" x14ac:dyDescent="0.2">
      <c r="A244" s="58"/>
    </row>
    <row r="245" spans="1:5" x14ac:dyDescent="0.2">
      <c r="A245" s="58"/>
    </row>
    <row r="246" spans="1:5" x14ac:dyDescent="0.2">
      <c r="A246" s="58"/>
    </row>
    <row r="247" spans="1:5" x14ac:dyDescent="0.2">
      <c r="A247" s="58"/>
    </row>
    <row r="248" spans="1:5" x14ac:dyDescent="0.2">
      <c r="A248" s="58"/>
    </row>
    <row r="249" spans="1:5" x14ac:dyDescent="0.2">
      <c r="A249" s="58"/>
    </row>
    <row r="250" spans="1:5" x14ac:dyDescent="0.2">
      <c r="A250" s="58"/>
    </row>
    <row r="251" spans="1:5" x14ac:dyDescent="0.2">
      <c r="A251" s="58"/>
    </row>
    <row r="252" spans="1:5" x14ac:dyDescent="0.2">
      <c r="A252" s="58"/>
    </row>
    <row r="253" spans="1:5" x14ac:dyDescent="0.2">
      <c r="A253" s="58"/>
    </row>
    <row r="254" spans="1:5" x14ac:dyDescent="0.2">
      <c r="A254" s="58"/>
    </row>
    <row r="255" spans="1:5" x14ac:dyDescent="0.2">
      <c r="A255" s="58"/>
    </row>
    <row r="256" spans="1:5" x14ac:dyDescent="0.2">
      <c r="A256" s="58"/>
    </row>
    <row r="257" spans="1:1" x14ac:dyDescent="0.2">
      <c r="A257" s="58"/>
    </row>
    <row r="258" spans="1:1" x14ac:dyDescent="0.2">
      <c r="A258" s="58"/>
    </row>
    <row r="259" spans="1:1" x14ac:dyDescent="0.2">
      <c r="A259" s="58"/>
    </row>
    <row r="260" spans="1:1" x14ac:dyDescent="0.2">
      <c r="A260" s="58"/>
    </row>
    <row r="261" spans="1:1" x14ac:dyDescent="0.2">
      <c r="A261" s="58"/>
    </row>
    <row r="262" spans="1:1" x14ac:dyDescent="0.2">
      <c r="A262" s="58"/>
    </row>
    <row r="263" spans="1:1" x14ac:dyDescent="0.2">
      <c r="A263" s="58"/>
    </row>
    <row r="264" spans="1:1" x14ac:dyDescent="0.2">
      <c r="A264" s="58"/>
    </row>
    <row r="265" spans="1:1" x14ac:dyDescent="0.2">
      <c r="A265" s="58"/>
    </row>
    <row r="266" spans="1:1" x14ac:dyDescent="0.2">
      <c r="A266" s="58"/>
    </row>
    <row r="267" spans="1:1" x14ac:dyDescent="0.2">
      <c r="A267" s="58"/>
    </row>
    <row r="268" spans="1:1" x14ac:dyDescent="0.2">
      <c r="A268" s="58"/>
    </row>
    <row r="269" spans="1:1" x14ac:dyDescent="0.2">
      <c r="A269" s="58"/>
    </row>
    <row r="270" spans="1:1" x14ac:dyDescent="0.2">
      <c r="A270" s="58"/>
    </row>
    <row r="271" spans="1:1" x14ac:dyDescent="0.2">
      <c r="A271" s="58"/>
    </row>
    <row r="272" spans="1:1" x14ac:dyDescent="0.2">
      <c r="A272" s="58"/>
    </row>
    <row r="273" spans="1:1" x14ac:dyDescent="0.2">
      <c r="A273" s="58"/>
    </row>
    <row r="274" spans="1:1" x14ac:dyDescent="0.2">
      <c r="A274" s="58"/>
    </row>
    <row r="275" spans="1:1" x14ac:dyDescent="0.2">
      <c r="A275" s="58"/>
    </row>
    <row r="276" spans="1:1" x14ac:dyDescent="0.2">
      <c r="A276" s="58"/>
    </row>
    <row r="277" spans="1:1" x14ac:dyDescent="0.2">
      <c r="A277" s="58"/>
    </row>
    <row r="278" spans="1:1" x14ac:dyDescent="0.2">
      <c r="A278" s="58"/>
    </row>
    <row r="279" spans="1:1" x14ac:dyDescent="0.2">
      <c r="A279" s="58"/>
    </row>
    <row r="280" spans="1:1" x14ac:dyDescent="0.2">
      <c r="A280" s="58"/>
    </row>
    <row r="281" spans="1:1" x14ac:dyDescent="0.2">
      <c r="A281" s="58"/>
    </row>
    <row r="282" spans="1:1" x14ac:dyDescent="0.2">
      <c r="A282" s="58"/>
    </row>
    <row r="283" spans="1:1" x14ac:dyDescent="0.2">
      <c r="A283" s="58"/>
    </row>
    <row r="284" spans="1:1" x14ac:dyDescent="0.2">
      <c r="A284" s="58"/>
    </row>
    <row r="285" spans="1:1" x14ac:dyDescent="0.2">
      <c r="A285" s="58"/>
    </row>
    <row r="286" spans="1:1" x14ac:dyDescent="0.2">
      <c r="A286" s="58"/>
    </row>
    <row r="287" spans="1:1" x14ac:dyDescent="0.2">
      <c r="A287" s="58"/>
    </row>
    <row r="288" spans="1:1" x14ac:dyDescent="0.2">
      <c r="A288" s="58"/>
    </row>
    <row r="289" spans="1:1" x14ac:dyDescent="0.2">
      <c r="A289" s="58"/>
    </row>
    <row r="290" spans="1:1" x14ac:dyDescent="0.2">
      <c r="A290" s="58"/>
    </row>
    <row r="291" spans="1:1" x14ac:dyDescent="0.2">
      <c r="A291" s="58"/>
    </row>
    <row r="292" spans="1:1" x14ac:dyDescent="0.2">
      <c r="A292" s="58"/>
    </row>
    <row r="293" spans="1:1" x14ac:dyDescent="0.2">
      <c r="A293" s="58"/>
    </row>
    <row r="294" spans="1:1" x14ac:dyDescent="0.2">
      <c r="A294" s="58"/>
    </row>
    <row r="295" spans="1:1" x14ac:dyDescent="0.2">
      <c r="A295" s="58"/>
    </row>
    <row r="296" spans="1:1" x14ac:dyDescent="0.2">
      <c r="A296" s="58"/>
    </row>
    <row r="297" spans="1:1" x14ac:dyDescent="0.2">
      <c r="A297" s="58"/>
    </row>
    <row r="298" spans="1:1" x14ac:dyDescent="0.2">
      <c r="A298" s="58"/>
    </row>
    <row r="299" spans="1:1" x14ac:dyDescent="0.2">
      <c r="A299" s="58"/>
    </row>
    <row r="300" spans="1:1" x14ac:dyDescent="0.2">
      <c r="A300" s="58"/>
    </row>
    <row r="301" spans="1:1" x14ac:dyDescent="0.2">
      <c r="A301" s="58"/>
    </row>
    <row r="302" spans="1:1" x14ac:dyDescent="0.2">
      <c r="A302" s="58"/>
    </row>
    <row r="303" spans="1:1" x14ac:dyDescent="0.2">
      <c r="A303" s="58"/>
    </row>
    <row r="304" spans="1:1" x14ac:dyDescent="0.2">
      <c r="A304" s="58"/>
    </row>
    <row r="305" spans="1:1" x14ac:dyDescent="0.2">
      <c r="A305" s="58"/>
    </row>
    <row r="306" spans="1:1" x14ac:dyDescent="0.2">
      <c r="A306" s="58"/>
    </row>
    <row r="307" spans="1:1" x14ac:dyDescent="0.2">
      <c r="A307" s="58"/>
    </row>
    <row r="308" spans="1:1" x14ac:dyDescent="0.2">
      <c r="A308" s="58"/>
    </row>
    <row r="309" spans="1:1" x14ac:dyDescent="0.2">
      <c r="A309" s="58"/>
    </row>
    <row r="310" spans="1:1" x14ac:dyDescent="0.2">
      <c r="A310" s="58"/>
    </row>
    <row r="311" spans="1:1" x14ac:dyDescent="0.2">
      <c r="A311" s="58"/>
    </row>
    <row r="312" spans="1:1" x14ac:dyDescent="0.2">
      <c r="A312" s="58"/>
    </row>
    <row r="313" spans="1:1" x14ac:dyDescent="0.2">
      <c r="A313" s="58"/>
    </row>
    <row r="314" spans="1:1" x14ac:dyDescent="0.2">
      <c r="A314" s="58"/>
    </row>
    <row r="315" spans="1:1" x14ac:dyDescent="0.2">
      <c r="A315" s="58"/>
    </row>
    <row r="316" spans="1:1" x14ac:dyDescent="0.2">
      <c r="A316" s="58"/>
    </row>
    <row r="317" spans="1:1" x14ac:dyDescent="0.2">
      <c r="A317" s="58"/>
    </row>
    <row r="318" spans="1:1" x14ac:dyDescent="0.2">
      <c r="A318" s="58"/>
    </row>
    <row r="319" spans="1:1" x14ac:dyDescent="0.2">
      <c r="A319" s="58"/>
    </row>
    <row r="320" spans="1:1" x14ac:dyDescent="0.2">
      <c r="A320" s="58"/>
    </row>
    <row r="321" spans="1:1" x14ac:dyDescent="0.2">
      <c r="A321" s="58"/>
    </row>
    <row r="322" spans="1:1" x14ac:dyDescent="0.2">
      <c r="A322" s="58"/>
    </row>
    <row r="323" spans="1:1" x14ac:dyDescent="0.2">
      <c r="A323" s="58"/>
    </row>
    <row r="324" spans="1:1" x14ac:dyDescent="0.2">
      <c r="A324" s="58"/>
    </row>
    <row r="325" spans="1:1" x14ac:dyDescent="0.2">
      <c r="A325" s="58"/>
    </row>
    <row r="326" spans="1:1" x14ac:dyDescent="0.2">
      <c r="A326" s="58"/>
    </row>
    <row r="327" spans="1:1" x14ac:dyDescent="0.2">
      <c r="A327" s="58"/>
    </row>
    <row r="328" spans="1:1" x14ac:dyDescent="0.2">
      <c r="A328" s="58"/>
    </row>
    <row r="329" spans="1:1" x14ac:dyDescent="0.2">
      <c r="A329" s="58"/>
    </row>
    <row r="330" spans="1:1" x14ac:dyDescent="0.2">
      <c r="A330" s="58"/>
    </row>
    <row r="331" spans="1:1" x14ac:dyDescent="0.2">
      <c r="A331" s="58"/>
    </row>
    <row r="332" spans="1:1" x14ac:dyDescent="0.2">
      <c r="A332" s="58"/>
    </row>
    <row r="333" spans="1:1" x14ac:dyDescent="0.2">
      <c r="A333" s="58"/>
    </row>
    <row r="334" spans="1:1" x14ac:dyDescent="0.2">
      <c r="A334" s="58"/>
    </row>
    <row r="335" spans="1:1" x14ac:dyDescent="0.2">
      <c r="A335" s="58"/>
    </row>
    <row r="336" spans="1:1" x14ac:dyDescent="0.2">
      <c r="A336" s="58"/>
    </row>
    <row r="337" spans="1:1" x14ac:dyDescent="0.2">
      <c r="A337" s="58"/>
    </row>
    <row r="338" spans="1:1" x14ac:dyDescent="0.2">
      <c r="A338" s="58"/>
    </row>
    <row r="339" spans="1:1" x14ac:dyDescent="0.2">
      <c r="A339" s="58"/>
    </row>
    <row r="340" spans="1:1" x14ac:dyDescent="0.2">
      <c r="A340" s="58"/>
    </row>
    <row r="341" spans="1:1" x14ac:dyDescent="0.2">
      <c r="A341" s="58"/>
    </row>
    <row r="342" spans="1:1" x14ac:dyDescent="0.2">
      <c r="A342" s="58"/>
    </row>
    <row r="343" spans="1:1" x14ac:dyDescent="0.2">
      <c r="A343" s="58"/>
    </row>
    <row r="344" spans="1:1" x14ac:dyDescent="0.2">
      <c r="A344" s="58"/>
    </row>
    <row r="345" spans="1:1" x14ac:dyDescent="0.2">
      <c r="A345" s="58"/>
    </row>
    <row r="346" spans="1:1" x14ac:dyDescent="0.2">
      <c r="A346" s="58"/>
    </row>
    <row r="347" spans="1:1" x14ac:dyDescent="0.2">
      <c r="A347" s="58"/>
    </row>
    <row r="348" spans="1:1" x14ac:dyDescent="0.2">
      <c r="A348" s="58"/>
    </row>
    <row r="349" spans="1:1" x14ac:dyDescent="0.2">
      <c r="A349" s="58"/>
    </row>
    <row r="350" spans="1:1" x14ac:dyDescent="0.2">
      <c r="A350" s="58"/>
    </row>
    <row r="351" spans="1:1" x14ac:dyDescent="0.2">
      <c r="A351" s="58"/>
    </row>
    <row r="352" spans="1:1" x14ac:dyDescent="0.2">
      <c r="A352" s="58"/>
    </row>
    <row r="353" spans="1:1" x14ac:dyDescent="0.2">
      <c r="A353" s="58"/>
    </row>
    <row r="354" spans="1:1" x14ac:dyDescent="0.2">
      <c r="A354" s="58"/>
    </row>
    <row r="355" spans="1:1" x14ac:dyDescent="0.2">
      <c r="A355" s="58"/>
    </row>
    <row r="356" spans="1:1" x14ac:dyDescent="0.2">
      <c r="A356" s="58"/>
    </row>
    <row r="357" spans="1:1" x14ac:dyDescent="0.2">
      <c r="A357" s="58"/>
    </row>
    <row r="358" spans="1:1" x14ac:dyDescent="0.2">
      <c r="A358" s="58"/>
    </row>
    <row r="359" spans="1:1" x14ac:dyDescent="0.2">
      <c r="A359" s="58"/>
    </row>
    <row r="360" spans="1:1" x14ac:dyDescent="0.2">
      <c r="A360" s="58"/>
    </row>
    <row r="361" spans="1:1" x14ac:dyDescent="0.2">
      <c r="A361" s="58"/>
    </row>
    <row r="362" spans="1:1" x14ac:dyDescent="0.2">
      <c r="A362" s="58"/>
    </row>
    <row r="363" spans="1:1" x14ac:dyDescent="0.2">
      <c r="A363" s="58"/>
    </row>
    <row r="364" spans="1:1" x14ac:dyDescent="0.2">
      <c r="A364" s="58"/>
    </row>
    <row r="365" spans="1:1" x14ac:dyDescent="0.2">
      <c r="A365" s="58"/>
    </row>
    <row r="366" spans="1:1" x14ac:dyDescent="0.2">
      <c r="A366" s="58"/>
    </row>
    <row r="367" spans="1:1" x14ac:dyDescent="0.2">
      <c r="A367" s="58"/>
    </row>
    <row r="368" spans="1:1" x14ac:dyDescent="0.2">
      <c r="A368" s="58"/>
    </row>
    <row r="369" spans="1:1" x14ac:dyDescent="0.2">
      <c r="A369" s="58"/>
    </row>
    <row r="370" spans="1:1" x14ac:dyDescent="0.2">
      <c r="A370" s="58"/>
    </row>
    <row r="371" spans="1:1" x14ac:dyDescent="0.2">
      <c r="A371" s="58"/>
    </row>
    <row r="372" spans="1:1" x14ac:dyDescent="0.2">
      <c r="A372" s="58"/>
    </row>
    <row r="373" spans="1:1" x14ac:dyDescent="0.2">
      <c r="A373" s="58"/>
    </row>
    <row r="374" spans="1:1" x14ac:dyDescent="0.2">
      <c r="A374" s="58"/>
    </row>
    <row r="375" spans="1:1" x14ac:dyDescent="0.2">
      <c r="A375" s="58"/>
    </row>
    <row r="376" spans="1:1" x14ac:dyDescent="0.2">
      <c r="A376" s="58"/>
    </row>
    <row r="377" spans="1:1" x14ac:dyDescent="0.2">
      <c r="A377" s="58"/>
    </row>
    <row r="378" spans="1:1" x14ac:dyDescent="0.2">
      <c r="A378" s="58"/>
    </row>
    <row r="379" spans="1:1" x14ac:dyDescent="0.2">
      <c r="A379" s="58"/>
    </row>
    <row r="380" spans="1:1" x14ac:dyDescent="0.2">
      <c r="A380" s="58"/>
    </row>
    <row r="381" spans="1:1" x14ac:dyDescent="0.2">
      <c r="A381" s="58"/>
    </row>
    <row r="382" spans="1:1" x14ac:dyDescent="0.2">
      <c r="A382" s="58"/>
    </row>
    <row r="383" spans="1:1" x14ac:dyDescent="0.2">
      <c r="A383" s="58"/>
    </row>
    <row r="384" spans="1:1" x14ac:dyDescent="0.2">
      <c r="A384" s="58"/>
    </row>
    <row r="385" spans="1:1" x14ac:dyDescent="0.2">
      <c r="A385" s="58"/>
    </row>
    <row r="386" spans="1:1" x14ac:dyDescent="0.2">
      <c r="A386" s="58"/>
    </row>
    <row r="387" spans="1:1" x14ac:dyDescent="0.2">
      <c r="A387" s="58"/>
    </row>
    <row r="388" spans="1:1" x14ac:dyDescent="0.2">
      <c r="A388" s="58"/>
    </row>
    <row r="389" spans="1:1" x14ac:dyDescent="0.2">
      <c r="A389" s="58"/>
    </row>
    <row r="390" spans="1:1" x14ac:dyDescent="0.2">
      <c r="A390" s="58"/>
    </row>
    <row r="391" spans="1:1" x14ac:dyDescent="0.2">
      <c r="A391" s="58"/>
    </row>
    <row r="392" spans="1:1" x14ac:dyDescent="0.2">
      <c r="A392" s="58"/>
    </row>
    <row r="393" spans="1:1" x14ac:dyDescent="0.2">
      <c r="A393" s="58"/>
    </row>
    <row r="394" spans="1:1" x14ac:dyDescent="0.2">
      <c r="A394" s="58"/>
    </row>
    <row r="395" spans="1:1" x14ac:dyDescent="0.2">
      <c r="A395" s="58"/>
    </row>
    <row r="396" spans="1:1" x14ac:dyDescent="0.2">
      <c r="A396" s="58"/>
    </row>
    <row r="397" spans="1:1" x14ac:dyDescent="0.2">
      <c r="A397" s="58"/>
    </row>
    <row r="398" spans="1:1" x14ac:dyDescent="0.2">
      <c r="A398" s="58"/>
    </row>
    <row r="399" spans="1:1" x14ac:dyDescent="0.2">
      <c r="A399" s="58"/>
    </row>
    <row r="400" spans="1:1" x14ac:dyDescent="0.2">
      <c r="A400" s="58"/>
    </row>
    <row r="401" spans="1:1" x14ac:dyDescent="0.2">
      <c r="A401" s="58"/>
    </row>
    <row r="402" spans="1:1" x14ac:dyDescent="0.2">
      <c r="A402" s="58"/>
    </row>
    <row r="403" spans="1:1" x14ac:dyDescent="0.2">
      <c r="A403" s="58"/>
    </row>
    <row r="404" spans="1:1" x14ac:dyDescent="0.2">
      <c r="A404" s="58"/>
    </row>
    <row r="405" spans="1:1" x14ac:dyDescent="0.2">
      <c r="A405" s="58"/>
    </row>
    <row r="406" spans="1:1" x14ac:dyDescent="0.2">
      <c r="A406" s="58"/>
    </row>
    <row r="407" spans="1:1" x14ac:dyDescent="0.2">
      <c r="A407" s="58"/>
    </row>
    <row r="408" spans="1:1" x14ac:dyDescent="0.2">
      <c r="A408" s="58"/>
    </row>
    <row r="409" spans="1:1" x14ac:dyDescent="0.2">
      <c r="A409" s="58"/>
    </row>
    <row r="410" spans="1:1" x14ac:dyDescent="0.2">
      <c r="A410" s="58"/>
    </row>
    <row r="411" spans="1:1" x14ac:dyDescent="0.2">
      <c r="A411" s="58"/>
    </row>
    <row r="412" spans="1:1" x14ac:dyDescent="0.2">
      <c r="A412" s="58"/>
    </row>
    <row r="413" spans="1:1" x14ac:dyDescent="0.2">
      <c r="A413" s="58"/>
    </row>
    <row r="414" spans="1:1" x14ac:dyDescent="0.2">
      <c r="A414" s="58"/>
    </row>
    <row r="415" spans="1:1" x14ac:dyDescent="0.2">
      <c r="A415" s="58"/>
    </row>
    <row r="416" spans="1:1" x14ac:dyDescent="0.2">
      <c r="A416" s="58"/>
    </row>
    <row r="417" spans="1:1" x14ac:dyDescent="0.2">
      <c r="A417" s="58"/>
    </row>
    <row r="418" spans="1:1" x14ac:dyDescent="0.2">
      <c r="A418" s="58"/>
    </row>
    <row r="419" spans="1:1" x14ac:dyDescent="0.2">
      <c r="A419" s="58"/>
    </row>
    <row r="420" spans="1:1" x14ac:dyDescent="0.2">
      <c r="A420" s="58"/>
    </row>
    <row r="421" spans="1:1" x14ac:dyDescent="0.2">
      <c r="A421" s="58"/>
    </row>
    <row r="422" spans="1:1" x14ac:dyDescent="0.2">
      <c r="A422" s="58"/>
    </row>
    <row r="423" spans="1:1" x14ac:dyDescent="0.2">
      <c r="A423" s="58"/>
    </row>
    <row r="424" spans="1:1" x14ac:dyDescent="0.2">
      <c r="A424" s="58"/>
    </row>
    <row r="425" spans="1:1" x14ac:dyDescent="0.2">
      <c r="A425" s="58"/>
    </row>
    <row r="426" spans="1:1" x14ac:dyDescent="0.2">
      <c r="A426" s="58"/>
    </row>
    <row r="427" spans="1:1" x14ac:dyDescent="0.2">
      <c r="A427" s="58"/>
    </row>
    <row r="428" spans="1:1" x14ac:dyDescent="0.2">
      <c r="A428" s="58"/>
    </row>
    <row r="429" spans="1:1" x14ac:dyDescent="0.2">
      <c r="A429" s="58"/>
    </row>
    <row r="430" spans="1:1" x14ac:dyDescent="0.2">
      <c r="A430" s="58"/>
    </row>
    <row r="431" spans="1:1" x14ac:dyDescent="0.2">
      <c r="A431" s="58"/>
    </row>
    <row r="432" spans="1:1" x14ac:dyDescent="0.2">
      <c r="A432" s="58"/>
    </row>
    <row r="433" spans="1:1" x14ac:dyDescent="0.2">
      <c r="A433" s="58"/>
    </row>
    <row r="434" spans="1:1" x14ac:dyDescent="0.2">
      <c r="A434" s="58"/>
    </row>
    <row r="435" spans="1:1" x14ac:dyDescent="0.2">
      <c r="A435" s="58"/>
    </row>
    <row r="436" spans="1:1" x14ac:dyDescent="0.2">
      <c r="A436" s="58"/>
    </row>
    <row r="437" spans="1:1" x14ac:dyDescent="0.2">
      <c r="A437" s="58"/>
    </row>
    <row r="438" spans="1:1" x14ac:dyDescent="0.2">
      <c r="A438" s="58"/>
    </row>
    <row r="439" spans="1:1" x14ac:dyDescent="0.2">
      <c r="A439" s="58"/>
    </row>
    <row r="440" spans="1:1" x14ac:dyDescent="0.2">
      <c r="A440" s="58"/>
    </row>
    <row r="441" spans="1:1" x14ac:dyDescent="0.2">
      <c r="A441" s="58"/>
    </row>
    <row r="442" spans="1:1" x14ac:dyDescent="0.2">
      <c r="A442" s="58"/>
    </row>
    <row r="443" spans="1:1" x14ac:dyDescent="0.2">
      <c r="A443" s="58"/>
    </row>
    <row r="444" spans="1:1" x14ac:dyDescent="0.2">
      <c r="A444" s="58"/>
    </row>
    <row r="445" spans="1:1" x14ac:dyDescent="0.2">
      <c r="A445" s="58"/>
    </row>
    <row r="446" spans="1:1" x14ac:dyDescent="0.2">
      <c r="A446" s="58"/>
    </row>
    <row r="447" spans="1:1" x14ac:dyDescent="0.2">
      <c r="A447" s="58"/>
    </row>
    <row r="448" spans="1:1" x14ac:dyDescent="0.2">
      <c r="A448" s="58"/>
    </row>
    <row r="449" spans="1:1" x14ac:dyDescent="0.2">
      <c r="A449" s="58"/>
    </row>
    <row r="450" spans="1:1" x14ac:dyDescent="0.2">
      <c r="A450" s="58"/>
    </row>
    <row r="451" spans="1:1" x14ac:dyDescent="0.2">
      <c r="A451" s="58"/>
    </row>
    <row r="452" spans="1:1" x14ac:dyDescent="0.2">
      <c r="A452" s="58"/>
    </row>
    <row r="453" spans="1:1" x14ac:dyDescent="0.2">
      <c r="A453" s="58"/>
    </row>
    <row r="454" spans="1:1" x14ac:dyDescent="0.2">
      <c r="A454" s="58"/>
    </row>
    <row r="455" spans="1:1" x14ac:dyDescent="0.2">
      <c r="A455" s="58"/>
    </row>
    <row r="456" spans="1:1" x14ac:dyDescent="0.2">
      <c r="A456" s="58"/>
    </row>
    <row r="457" spans="1:1" x14ac:dyDescent="0.2">
      <c r="A457" s="58"/>
    </row>
    <row r="458" spans="1:1" x14ac:dyDescent="0.2">
      <c r="A458" s="58"/>
    </row>
    <row r="459" spans="1:1" x14ac:dyDescent="0.2">
      <c r="A459" s="58"/>
    </row>
    <row r="460" spans="1:1" x14ac:dyDescent="0.2">
      <c r="A460" s="58"/>
    </row>
    <row r="461" spans="1:1" x14ac:dyDescent="0.2">
      <c r="A461" s="58"/>
    </row>
    <row r="462" spans="1:1" x14ac:dyDescent="0.2">
      <c r="A462" s="58"/>
    </row>
    <row r="463" spans="1:1" x14ac:dyDescent="0.2">
      <c r="A463" s="58"/>
    </row>
    <row r="464" spans="1:1" x14ac:dyDescent="0.2">
      <c r="A464" s="58"/>
    </row>
    <row r="465" spans="1:1" x14ac:dyDescent="0.2">
      <c r="A465" s="58"/>
    </row>
    <row r="466" spans="1:1" x14ac:dyDescent="0.2">
      <c r="A466" s="58"/>
    </row>
    <row r="467" spans="1:1" x14ac:dyDescent="0.2">
      <c r="A467" s="58"/>
    </row>
    <row r="468" spans="1:1" x14ac:dyDescent="0.2">
      <c r="A468" s="58"/>
    </row>
    <row r="469" spans="1:1" x14ac:dyDescent="0.2">
      <c r="A469" s="58"/>
    </row>
    <row r="470" spans="1:1" x14ac:dyDescent="0.2">
      <c r="A470" s="58"/>
    </row>
    <row r="471" spans="1:1" x14ac:dyDescent="0.2">
      <c r="A471" s="58"/>
    </row>
    <row r="472" spans="1:1" x14ac:dyDescent="0.2">
      <c r="A472" s="58"/>
    </row>
    <row r="473" spans="1:1" x14ac:dyDescent="0.2">
      <c r="A473" s="58"/>
    </row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0" sqref="C30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83" t="s">
        <v>141</v>
      </c>
      <c r="B1" s="183"/>
      <c r="C1" s="183"/>
      <c r="D1" s="183"/>
      <c r="E1" s="183"/>
      <c r="F1" s="183"/>
    </row>
    <row r="2" spans="1:9" s="23" customFormat="1" ht="19.5" customHeight="1" x14ac:dyDescent="0.25">
      <c r="A2" s="177" t="str">
        <f>'яров.сев и зерновые'!A2:K2</f>
        <v>по состоянию на 15 июня 2018 г.</v>
      </c>
      <c r="B2" s="177"/>
      <c r="C2" s="177"/>
      <c r="D2" s="177"/>
      <c r="E2" s="177"/>
      <c r="F2" s="177"/>
    </row>
    <row r="3" spans="1:9" ht="25.5" customHeight="1" x14ac:dyDescent="0.2">
      <c r="A3" s="178" t="s">
        <v>97</v>
      </c>
      <c r="B3" s="178" t="s">
        <v>148</v>
      </c>
      <c r="C3" s="180" t="s">
        <v>106</v>
      </c>
      <c r="D3" s="181"/>
      <c r="E3" s="181"/>
      <c r="F3" s="182"/>
    </row>
    <row r="4" spans="1:9" ht="40.5" customHeight="1" x14ac:dyDescent="0.2">
      <c r="A4" s="179"/>
      <c r="B4" s="179"/>
      <c r="C4" s="146" t="s">
        <v>102</v>
      </c>
      <c r="D4" s="146" t="s">
        <v>99</v>
      </c>
      <c r="E4" s="146" t="s">
        <v>103</v>
      </c>
      <c r="F4" s="146" t="s">
        <v>104</v>
      </c>
    </row>
    <row r="5" spans="1:9" s="23" customFormat="1" ht="15" x14ac:dyDescent="0.25">
      <c r="A5" s="8" t="s">
        <v>0</v>
      </c>
      <c r="B5" s="132">
        <f>B6+B25+B36+B45+B53+B68+B75+B92</f>
        <v>44.268000000000001</v>
      </c>
      <c r="C5" s="132">
        <f>C6+C25+C36+C45+C53+C68+C75+C92</f>
        <v>39.478999999999999</v>
      </c>
      <c r="D5" s="132">
        <f>IF(C5&gt;0,C5/B5*100,"")</f>
        <v>89.181801752959245</v>
      </c>
      <c r="E5" s="132">
        <v>39.799999999999997</v>
      </c>
      <c r="F5" s="133">
        <f>IF(C5&gt;0,C5-E5,"")</f>
        <v>-0.32099999999999795</v>
      </c>
    </row>
    <row r="6" spans="1:9" s="23" customFormat="1" ht="15" x14ac:dyDescent="0.25">
      <c r="A6" s="12" t="s">
        <v>1</v>
      </c>
      <c r="B6" s="138">
        <v>15.555</v>
      </c>
      <c r="C6" s="134">
        <f>SUM(C7:C23)</f>
        <v>13.923</v>
      </c>
      <c r="D6" s="134">
        <f>IF(C6&gt;0,C6/B6*100,"")</f>
        <v>89.508196721311478</v>
      </c>
      <c r="E6" s="134">
        <v>11.5</v>
      </c>
      <c r="F6" s="135">
        <f t="shared" ref="F6:F69" si="0">IF(C6&gt;0,C6-E6,"")</f>
        <v>2.423</v>
      </c>
    </row>
    <row r="7" spans="1:9" hidden="1" x14ac:dyDescent="0.2">
      <c r="A7" s="16" t="s">
        <v>2</v>
      </c>
      <c r="B7" s="139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40">
        <v>2.02</v>
      </c>
      <c r="C8" s="33">
        <v>2.67</v>
      </c>
      <c r="D8" s="33">
        <f>IF(C8&gt;0,C8/B8*100,"")</f>
        <v>132.1782178217822</v>
      </c>
      <c r="E8" s="33">
        <v>2</v>
      </c>
      <c r="F8" s="34">
        <f t="shared" si="0"/>
        <v>0.66999999999999993</v>
      </c>
      <c r="I8" s="136"/>
    </row>
    <row r="9" spans="1:9" ht="15" hidden="1" x14ac:dyDescent="0.2">
      <c r="A9" s="16" t="s">
        <v>4</v>
      </c>
      <c r="B9" s="139"/>
      <c r="C9" s="32"/>
      <c r="D9" s="134" t="str">
        <f t="shared" si="1"/>
        <v/>
      </c>
      <c r="E9" s="32"/>
      <c r="F9" s="135" t="str">
        <f t="shared" si="0"/>
        <v/>
      </c>
    </row>
    <row r="10" spans="1:9" hidden="1" x14ac:dyDescent="0.2">
      <c r="A10" s="16" t="s">
        <v>5</v>
      </c>
      <c r="B10" s="139"/>
      <c r="C10" s="32"/>
      <c r="D10" s="32" t="str">
        <f t="shared" si="1"/>
        <v/>
      </c>
      <c r="E10" s="33"/>
      <c r="F10" s="34" t="str">
        <f t="shared" si="0"/>
        <v/>
      </c>
    </row>
    <row r="11" spans="1:9" x14ac:dyDescent="0.2">
      <c r="A11" s="16" t="s">
        <v>6</v>
      </c>
      <c r="B11" s="139">
        <v>0.5</v>
      </c>
      <c r="C11" s="32">
        <v>0.43</v>
      </c>
      <c r="D11" s="32">
        <f t="shared" si="1"/>
        <v>86</v>
      </c>
      <c r="E11" s="33"/>
      <c r="F11" s="34">
        <f t="shared" si="0"/>
        <v>0.43</v>
      </c>
    </row>
    <row r="12" spans="1:9" ht="15" hidden="1" x14ac:dyDescent="0.2">
      <c r="A12" s="16" t="s">
        <v>7</v>
      </c>
      <c r="B12" s="139"/>
      <c r="C12" s="32"/>
      <c r="D12" s="134" t="str">
        <f t="shared" si="1"/>
        <v/>
      </c>
      <c r="E12" s="32"/>
      <c r="F12" s="135" t="str">
        <f t="shared" si="0"/>
        <v/>
      </c>
    </row>
    <row r="13" spans="1:9" ht="15" x14ac:dyDescent="0.2">
      <c r="A13" s="16" t="s">
        <v>8</v>
      </c>
      <c r="B13" s="147">
        <v>3.5000000000000003E-2</v>
      </c>
      <c r="C13" s="32">
        <v>0.1</v>
      </c>
      <c r="D13" s="32">
        <f t="shared" si="1"/>
        <v>285.71428571428572</v>
      </c>
      <c r="E13" s="32">
        <v>0.1</v>
      </c>
      <c r="F13" s="135">
        <f t="shared" si="0"/>
        <v>0</v>
      </c>
    </row>
    <row r="14" spans="1:9" hidden="1" x14ac:dyDescent="0.2">
      <c r="A14" s="16" t="s">
        <v>9</v>
      </c>
      <c r="B14" s="139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39"/>
      <c r="C15" s="32"/>
      <c r="D15" s="134" t="str">
        <f t="shared" si="1"/>
        <v/>
      </c>
      <c r="E15" s="32"/>
      <c r="F15" s="135" t="str">
        <f t="shared" si="0"/>
        <v/>
      </c>
    </row>
    <row r="16" spans="1:9" ht="15" hidden="1" x14ac:dyDescent="0.2">
      <c r="A16" s="16" t="s">
        <v>11</v>
      </c>
      <c r="B16" s="139"/>
      <c r="C16" s="32"/>
      <c r="D16" s="134" t="str">
        <f t="shared" si="1"/>
        <v/>
      </c>
      <c r="E16" s="32"/>
      <c r="F16" s="135" t="str">
        <f t="shared" si="0"/>
        <v/>
      </c>
    </row>
    <row r="17" spans="1:6" hidden="1" x14ac:dyDescent="0.2">
      <c r="A17" s="16" t="s">
        <v>12</v>
      </c>
      <c r="B17" s="139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39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39">
        <v>4</v>
      </c>
      <c r="C19" s="32">
        <v>4</v>
      </c>
      <c r="D19" s="32">
        <f t="shared" si="1"/>
        <v>100</v>
      </c>
      <c r="E19" s="33">
        <v>5.0999999999999996</v>
      </c>
      <c r="F19" s="34">
        <f t="shared" si="0"/>
        <v>-1.0999999999999996</v>
      </c>
    </row>
    <row r="20" spans="1:6" hidden="1" x14ac:dyDescent="0.2">
      <c r="A20" s="16" t="s">
        <v>15</v>
      </c>
      <c r="B20" s="139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39">
        <v>6.5</v>
      </c>
      <c r="C21" s="32">
        <v>4.2030000000000003</v>
      </c>
      <c r="D21" s="32">
        <f t="shared" si="1"/>
        <v>64.66153846153847</v>
      </c>
      <c r="E21" s="32">
        <v>1.8</v>
      </c>
      <c r="F21" s="34">
        <f t="shared" si="0"/>
        <v>2.4030000000000005</v>
      </c>
    </row>
    <row r="22" spans="1:6" hidden="1" x14ac:dyDescent="0.2">
      <c r="A22" s="16" t="s">
        <v>17</v>
      </c>
      <c r="B22" s="139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39">
        <v>2.5</v>
      </c>
      <c r="C23" s="32">
        <v>2.52</v>
      </c>
      <c r="D23" s="32">
        <f t="shared" si="1"/>
        <v>100.8</v>
      </c>
      <c r="E23" s="32">
        <v>2.5</v>
      </c>
      <c r="F23" s="34">
        <f t="shared" si="0"/>
        <v>2.0000000000000018E-2</v>
      </c>
    </row>
    <row r="24" spans="1:6" s="23" customFormat="1" ht="15" hidden="1" x14ac:dyDescent="0.25">
      <c r="A24" s="16"/>
      <c r="B24" s="139"/>
      <c r="C24" s="32"/>
      <c r="D24" s="134" t="str">
        <f t="shared" si="1"/>
        <v/>
      </c>
      <c r="E24" s="32"/>
      <c r="F24" s="135"/>
    </row>
    <row r="25" spans="1:6" ht="15" x14ac:dyDescent="0.25">
      <c r="A25" s="12" t="s">
        <v>19</v>
      </c>
      <c r="B25" s="142">
        <v>7.1999999999999993</v>
      </c>
      <c r="C25" s="30">
        <f>SUM(C26:C35)</f>
        <v>6.2370000000000001</v>
      </c>
      <c r="D25" s="30">
        <f t="shared" si="1"/>
        <v>86.625000000000014</v>
      </c>
      <c r="E25" s="30">
        <v>6.7</v>
      </c>
      <c r="F25" s="31">
        <f t="shared" si="0"/>
        <v>-0.46300000000000008</v>
      </c>
    </row>
    <row r="26" spans="1:6" ht="15" hidden="1" x14ac:dyDescent="0.2">
      <c r="A26" s="16" t="s">
        <v>20</v>
      </c>
      <c r="B26" s="139"/>
      <c r="C26" s="32"/>
      <c r="D26" s="134" t="str">
        <f t="shared" si="1"/>
        <v/>
      </c>
      <c r="E26" s="32"/>
      <c r="F26" s="135" t="str">
        <f t="shared" si="0"/>
        <v/>
      </c>
    </row>
    <row r="27" spans="1:6" ht="15" hidden="1" x14ac:dyDescent="0.2">
      <c r="A27" s="16" t="s">
        <v>21</v>
      </c>
      <c r="B27" s="139"/>
      <c r="C27" s="32"/>
      <c r="D27" s="134" t="str">
        <f t="shared" si="1"/>
        <v/>
      </c>
      <c r="E27" s="32"/>
      <c r="F27" s="135" t="str">
        <f t="shared" si="0"/>
        <v/>
      </c>
    </row>
    <row r="28" spans="1:6" ht="15" hidden="1" x14ac:dyDescent="0.2">
      <c r="A28" s="16" t="s">
        <v>22</v>
      </c>
      <c r="B28" s="139">
        <v>0.1</v>
      </c>
      <c r="C28" s="32"/>
      <c r="D28" s="134" t="str">
        <f t="shared" si="1"/>
        <v/>
      </c>
      <c r="E28" s="32"/>
      <c r="F28" s="135" t="str">
        <f t="shared" si="0"/>
        <v/>
      </c>
    </row>
    <row r="29" spans="1:6" ht="15" hidden="1" x14ac:dyDescent="0.2">
      <c r="A29" s="16" t="s">
        <v>23</v>
      </c>
      <c r="B29" s="139"/>
      <c r="C29" s="32"/>
      <c r="D29" s="134" t="str">
        <f t="shared" si="1"/>
        <v/>
      </c>
      <c r="E29" s="32"/>
      <c r="F29" s="135" t="str">
        <f t="shared" si="0"/>
        <v/>
      </c>
    </row>
    <row r="30" spans="1:6" x14ac:dyDescent="0.2">
      <c r="A30" s="16" t="s">
        <v>24</v>
      </c>
      <c r="B30" s="139">
        <v>5.7</v>
      </c>
      <c r="C30" s="32">
        <v>4.7190000000000003</v>
      </c>
      <c r="D30" s="32">
        <f t="shared" si="1"/>
        <v>82.78947368421052</v>
      </c>
      <c r="E30" s="32">
        <v>5.3</v>
      </c>
      <c r="F30" s="34">
        <f t="shared" si="0"/>
        <v>-0.58099999999999952</v>
      </c>
    </row>
    <row r="31" spans="1:6" ht="15" hidden="1" x14ac:dyDescent="0.2">
      <c r="A31" s="16" t="s">
        <v>25</v>
      </c>
      <c r="B31" s="139"/>
      <c r="C31" s="32"/>
      <c r="D31" s="134" t="str">
        <f t="shared" si="1"/>
        <v/>
      </c>
      <c r="E31" s="32"/>
      <c r="F31" s="135" t="str">
        <f t="shared" si="0"/>
        <v/>
      </c>
    </row>
    <row r="32" spans="1:6" ht="15" hidden="1" x14ac:dyDescent="0.2">
      <c r="A32" s="16" t="s">
        <v>26</v>
      </c>
      <c r="B32" s="139"/>
      <c r="C32" s="32"/>
      <c r="D32" s="134" t="str">
        <f t="shared" si="1"/>
        <v/>
      </c>
      <c r="E32" s="32"/>
      <c r="F32" s="135" t="str">
        <f t="shared" si="0"/>
        <v/>
      </c>
    </row>
    <row r="33" spans="1:21" ht="15" hidden="1" x14ac:dyDescent="0.2">
      <c r="A33" s="16" t="s">
        <v>27</v>
      </c>
      <c r="B33" s="139"/>
      <c r="C33" s="32"/>
      <c r="D33" s="134" t="str">
        <f t="shared" si="1"/>
        <v/>
      </c>
      <c r="E33" s="32"/>
      <c r="F33" s="135" t="str">
        <f t="shared" si="0"/>
        <v/>
      </c>
    </row>
    <row r="34" spans="1:21" x14ac:dyDescent="0.2">
      <c r="A34" s="16" t="s">
        <v>28</v>
      </c>
      <c r="B34" s="139">
        <v>1.4</v>
      </c>
      <c r="C34" s="32">
        <v>1.5</v>
      </c>
      <c r="D34" s="32">
        <f t="shared" si="1"/>
        <v>107.14285714285714</v>
      </c>
      <c r="E34" s="33">
        <v>1.4</v>
      </c>
      <c r="F34" s="34">
        <f t="shared" si="0"/>
        <v>0.10000000000000009</v>
      </c>
    </row>
    <row r="35" spans="1:21" s="23" customFormat="1" ht="15" x14ac:dyDescent="0.25">
      <c r="A35" s="16" t="s">
        <v>29</v>
      </c>
      <c r="B35" s="156">
        <v>1.7999999999999999E-2</v>
      </c>
      <c r="C35" s="156">
        <v>1.7999999999999999E-2</v>
      </c>
      <c r="D35" s="33">
        <f t="shared" si="1"/>
        <v>100</v>
      </c>
      <c r="E35" s="32">
        <v>0.02</v>
      </c>
      <c r="F35" s="135">
        <f t="shared" si="0"/>
        <v>-2.0000000000000018E-3</v>
      </c>
    </row>
    <row r="36" spans="1:21" ht="15" hidden="1" x14ac:dyDescent="0.25">
      <c r="A36" s="12" t="s">
        <v>30</v>
      </c>
      <c r="B36" s="138">
        <v>0</v>
      </c>
      <c r="C36" s="134">
        <f>SUM(C37:C43)</f>
        <v>0</v>
      </c>
      <c r="D36" s="134" t="str">
        <f t="shared" si="1"/>
        <v/>
      </c>
      <c r="E36" s="134">
        <v>0</v>
      </c>
      <c r="F36" s="135" t="str">
        <f t="shared" si="0"/>
        <v/>
      </c>
    </row>
    <row r="37" spans="1:21" hidden="1" x14ac:dyDescent="0.2">
      <c r="A37" s="16" t="s">
        <v>31</v>
      </c>
      <c r="B37" s="139"/>
      <c r="C37" s="32"/>
      <c r="D37" s="32" t="str">
        <f t="shared" si="1"/>
        <v/>
      </c>
      <c r="E37" s="32"/>
      <c r="F37" s="137" t="str">
        <f t="shared" si="0"/>
        <v/>
      </c>
    </row>
    <row r="38" spans="1:21" hidden="1" x14ac:dyDescent="0.2">
      <c r="A38" s="16" t="s">
        <v>32</v>
      </c>
      <c r="B38" s="139"/>
      <c r="C38" s="32"/>
      <c r="D38" s="32" t="str">
        <f t="shared" si="1"/>
        <v/>
      </c>
      <c r="E38" s="32"/>
      <c r="F38" s="137" t="str">
        <f t="shared" si="0"/>
        <v/>
      </c>
    </row>
    <row r="39" spans="1:21" hidden="1" x14ac:dyDescent="0.2">
      <c r="A39" s="16" t="s">
        <v>33</v>
      </c>
      <c r="B39" s="139"/>
      <c r="C39" s="32"/>
      <c r="D39" s="32" t="str">
        <f t="shared" si="1"/>
        <v/>
      </c>
      <c r="E39" s="32"/>
      <c r="F39" s="137" t="str">
        <f t="shared" si="0"/>
        <v/>
      </c>
    </row>
    <row r="40" spans="1:21" hidden="1" x14ac:dyDescent="0.2">
      <c r="A40" s="16" t="s">
        <v>34</v>
      </c>
      <c r="B40" s="141"/>
      <c r="C40" s="32"/>
      <c r="D40" s="32" t="str">
        <f t="shared" si="1"/>
        <v/>
      </c>
      <c r="E40" s="32"/>
      <c r="F40" s="137" t="str">
        <f t="shared" si="0"/>
        <v/>
      </c>
    </row>
    <row r="41" spans="1:21" hidden="1" x14ac:dyDescent="0.2">
      <c r="A41" s="16" t="s">
        <v>35</v>
      </c>
      <c r="B41" s="139"/>
      <c r="C41" s="32"/>
      <c r="D41" s="32" t="str">
        <f t="shared" si="1"/>
        <v/>
      </c>
      <c r="E41" s="32"/>
      <c r="F41" s="137" t="str">
        <f t="shared" si="0"/>
        <v/>
      </c>
    </row>
    <row r="42" spans="1:21" s="23" customFormat="1" ht="15" hidden="1" x14ac:dyDescent="0.25">
      <c r="A42" s="16" t="s">
        <v>36</v>
      </c>
      <c r="B42" s="139"/>
      <c r="C42" s="32"/>
      <c r="D42" s="32" t="str">
        <f t="shared" si="1"/>
        <v/>
      </c>
      <c r="E42" s="32"/>
      <c r="F42" s="137" t="str">
        <f t="shared" si="0"/>
        <v/>
      </c>
    </row>
    <row r="43" spans="1:21" hidden="1" x14ac:dyDescent="0.2">
      <c r="A43" s="16" t="s">
        <v>37</v>
      </c>
      <c r="B43" s="139"/>
      <c r="C43" s="32"/>
      <c r="D43" s="32" t="str">
        <f t="shared" si="1"/>
        <v/>
      </c>
      <c r="E43" s="32"/>
      <c r="F43" s="137" t="str">
        <f t="shared" si="0"/>
        <v/>
      </c>
    </row>
    <row r="44" spans="1:21" hidden="1" x14ac:dyDescent="0.2">
      <c r="A44" s="16" t="s">
        <v>38</v>
      </c>
      <c r="B44" s="139"/>
      <c r="C44" s="32"/>
      <c r="D44" s="32" t="str">
        <f t="shared" si="1"/>
        <v/>
      </c>
      <c r="E44" s="32"/>
      <c r="F44" s="13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111</v>
      </c>
      <c r="B45" s="142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39"/>
      <c r="C46" s="32"/>
      <c r="D46" s="32" t="str">
        <f t="shared" si="1"/>
        <v/>
      </c>
      <c r="E46" s="32"/>
      <c r="F46" s="137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39"/>
      <c r="C47" s="32"/>
      <c r="D47" s="32" t="str">
        <f t="shared" si="1"/>
        <v/>
      </c>
      <c r="E47" s="32"/>
      <c r="F47" s="137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39">
        <v>0.8</v>
      </c>
      <c r="C48" s="32"/>
      <c r="D48" s="32" t="str">
        <f t="shared" si="1"/>
        <v/>
      </c>
      <c r="E48" s="32"/>
      <c r="F48" s="137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39"/>
      <c r="C49" s="32"/>
      <c r="D49" s="32" t="str">
        <f t="shared" si="1"/>
        <v/>
      </c>
      <c r="E49" s="32"/>
      <c r="F49" s="137" t="str">
        <f t="shared" si="0"/>
        <v/>
      </c>
    </row>
    <row r="50" spans="1:6" s="23" customFormat="1" ht="15" hidden="1" x14ac:dyDescent="0.25">
      <c r="A50" s="16" t="s">
        <v>44</v>
      </c>
      <c r="B50" s="139"/>
      <c r="C50" s="32"/>
      <c r="D50" s="32" t="str">
        <f t="shared" si="1"/>
        <v/>
      </c>
      <c r="E50" s="32"/>
      <c r="F50" s="137" t="str">
        <f t="shared" si="0"/>
        <v/>
      </c>
    </row>
    <row r="51" spans="1:6" hidden="1" x14ac:dyDescent="0.2">
      <c r="A51" s="16" t="s">
        <v>45</v>
      </c>
      <c r="B51" s="139"/>
      <c r="C51" s="32"/>
      <c r="D51" s="32" t="str">
        <f t="shared" si="1"/>
        <v/>
      </c>
      <c r="E51" s="32"/>
      <c r="F51" s="137" t="str">
        <f t="shared" si="0"/>
        <v/>
      </c>
    </row>
    <row r="52" spans="1:6" hidden="1" x14ac:dyDescent="0.2">
      <c r="A52" s="40" t="s">
        <v>46</v>
      </c>
      <c r="B52" s="139"/>
      <c r="C52" s="32"/>
      <c r="D52" s="32" t="str">
        <f t="shared" si="1"/>
        <v/>
      </c>
      <c r="E52" s="32"/>
      <c r="F52" s="137" t="str">
        <f t="shared" si="0"/>
        <v/>
      </c>
    </row>
    <row r="53" spans="1:6" ht="15" x14ac:dyDescent="0.25">
      <c r="A53" s="12" t="s">
        <v>47</v>
      </c>
      <c r="B53" s="143">
        <v>8.0829999999999984</v>
      </c>
      <c r="C53" s="30">
        <f>SUM(C54:C67)</f>
        <v>6.9129999999999994</v>
      </c>
      <c r="D53" s="30">
        <f t="shared" si="1"/>
        <v>85.525176295929739</v>
      </c>
      <c r="E53" s="30">
        <v>7.9</v>
      </c>
      <c r="F53" s="15">
        <f>IF(C53&gt;0,C53-E53,"")</f>
        <v>-0.98700000000000099</v>
      </c>
    </row>
    <row r="54" spans="1:6" hidden="1" x14ac:dyDescent="0.2">
      <c r="A54" s="16" t="s">
        <v>48</v>
      </c>
      <c r="B54" s="144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44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44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44">
        <v>1.1000000000000001</v>
      </c>
      <c r="C57" s="33"/>
      <c r="D57" s="17" t="str">
        <f t="shared" si="1"/>
        <v/>
      </c>
      <c r="E57" s="33">
        <v>1.1000000000000001</v>
      </c>
      <c r="F57" s="19" t="str">
        <f t="shared" si="0"/>
        <v/>
      </c>
    </row>
    <row r="58" spans="1:6" x14ac:dyDescent="0.2">
      <c r="A58" s="16" t="s">
        <v>52</v>
      </c>
      <c r="B58" s="144">
        <v>4.5</v>
      </c>
      <c r="C58" s="33">
        <v>4.3129999999999997</v>
      </c>
      <c r="D58" s="33">
        <f t="shared" si="1"/>
        <v>95.844444444444449</v>
      </c>
      <c r="E58" s="33">
        <v>4.5</v>
      </c>
      <c r="F58" s="19">
        <f t="shared" si="0"/>
        <v>-0.18700000000000028</v>
      </c>
    </row>
    <row r="59" spans="1:6" hidden="1" x14ac:dyDescent="0.2">
      <c r="A59" s="16" t="s">
        <v>53</v>
      </c>
      <c r="B59" s="144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44"/>
      <c r="C60" s="33"/>
      <c r="D60" s="17" t="str">
        <f t="shared" si="1"/>
        <v/>
      </c>
      <c r="E60" s="33"/>
      <c r="F60" s="19" t="str">
        <f t="shared" si="0"/>
        <v/>
      </c>
    </row>
    <row r="61" spans="1:6" x14ac:dyDescent="0.2">
      <c r="A61" s="16" t="s">
        <v>55</v>
      </c>
      <c r="B61" s="144">
        <v>0.1</v>
      </c>
      <c r="C61" s="33">
        <v>0.1</v>
      </c>
      <c r="D61" s="33">
        <f t="shared" si="1"/>
        <v>100</v>
      </c>
      <c r="E61" s="33"/>
      <c r="F61" s="19">
        <f t="shared" si="0"/>
        <v>0.1</v>
      </c>
    </row>
    <row r="62" spans="1:6" x14ac:dyDescent="0.2">
      <c r="A62" s="16" t="s">
        <v>56</v>
      </c>
      <c r="B62" s="144">
        <v>2.383</v>
      </c>
      <c r="C62" s="33">
        <v>2.5</v>
      </c>
      <c r="D62" s="33">
        <f t="shared" si="1"/>
        <v>104.90977759127151</v>
      </c>
      <c r="E62" s="33">
        <v>2.2999999999999998</v>
      </c>
      <c r="F62" s="19">
        <f t="shared" si="0"/>
        <v>0.20000000000000018</v>
      </c>
    </row>
    <row r="63" spans="1:6" hidden="1" x14ac:dyDescent="0.2">
      <c r="A63" s="16" t="s">
        <v>57</v>
      </c>
      <c r="B63" s="144"/>
      <c r="C63" s="33"/>
      <c r="D63" s="17" t="str">
        <f t="shared" si="1"/>
        <v/>
      </c>
      <c r="E63" s="33"/>
      <c r="F63" s="19" t="str">
        <f t="shared" si="0"/>
        <v/>
      </c>
    </row>
    <row r="64" spans="1:6" hidden="1" x14ac:dyDescent="0.2">
      <c r="A64" s="16" t="s">
        <v>58</v>
      </c>
      <c r="B64" s="144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44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44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44"/>
      <c r="C67" s="33"/>
      <c r="D67" s="17" t="str">
        <f t="shared" si="1"/>
        <v/>
      </c>
      <c r="E67" s="33"/>
      <c r="F67" s="19" t="str">
        <f t="shared" si="0"/>
        <v/>
      </c>
    </row>
    <row r="68" spans="1:6" ht="15" x14ac:dyDescent="0.25">
      <c r="A68" s="12" t="s">
        <v>62</v>
      </c>
      <c r="B68" s="143">
        <v>2.5</v>
      </c>
      <c r="C68" s="30">
        <f>SUM(C69:C74)-C72-C73</f>
        <v>2.5</v>
      </c>
      <c r="D68" s="30">
        <f t="shared" si="1"/>
        <v>100</v>
      </c>
      <c r="E68" s="30">
        <v>2.4</v>
      </c>
      <c r="F68" s="15">
        <f t="shared" si="0"/>
        <v>0.10000000000000009</v>
      </c>
    </row>
    <row r="69" spans="1:6" x14ac:dyDescent="0.2">
      <c r="A69" s="16" t="s">
        <v>63</v>
      </c>
      <c r="B69" s="144">
        <v>2.5</v>
      </c>
      <c r="C69" s="33">
        <v>2.5</v>
      </c>
      <c r="D69" s="33">
        <f t="shared" si="1"/>
        <v>100</v>
      </c>
      <c r="E69" s="33">
        <v>2.4</v>
      </c>
      <c r="F69" s="19">
        <f t="shared" si="0"/>
        <v>0.10000000000000009</v>
      </c>
    </row>
    <row r="70" spans="1:6" hidden="1" x14ac:dyDescent="0.2">
      <c r="A70" s="16" t="s">
        <v>64</v>
      </c>
      <c r="B70" s="144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44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44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43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44"/>
      <c r="C74" s="33"/>
      <c r="D74" s="17" t="str">
        <f t="shared" si="3"/>
        <v/>
      </c>
      <c r="E74" s="33"/>
      <c r="F74" s="19" t="str">
        <f t="shared" si="2"/>
        <v/>
      </c>
    </row>
    <row r="75" spans="1:6" ht="15" x14ac:dyDescent="0.25">
      <c r="A75" s="12" t="s">
        <v>69</v>
      </c>
      <c r="B75" s="143">
        <v>10.129999999999999</v>
      </c>
      <c r="C75" s="30">
        <f>SUM(C76:C91)-C82-C83-C85-C91</f>
        <v>9.9060000000000024</v>
      </c>
      <c r="D75" s="30">
        <f t="shared" si="3"/>
        <v>97.788746298124423</v>
      </c>
      <c r="E75" s="30">
        <v>11.3</v>
      </c>
      <c r="F75" s="15">
        <f t="shared" si="2"/>
        <v>-1.3939999999999984</v>
      </c>
    </row>
    <row r="76" spans="1:6" ht="15" hidden="1" x14ac:dyDescent="0.25">
      <c r="A76" s="16" t="s">
        <v>70</v>
      </c>
      <c r="B76" s="144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44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44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44"/>
      <c r="C79" s="33"/>
      <c r="D79" s="17" t="str">
        <f t="shared" si="3"/>
        <v/>
      </c>
      <c r="E79" s="33"/>
      <c r="F79" s="15" t="str">
        <f t="shared" si="2"/>
        <v/>
      </c>
    </row>
    <row r="80" spans="1:6" x14ac:dyDescent="0.2">
      <c r="A80" s="16" t="s">
        <v>74</v>
      </c>
      <c r="B80" s="144">
        <v>3.1</v>
      </c>
      <c r="C80" s="33">
        <v>4.2</v>
      </c>
      <c r="D80" s="33">
        <f t="shared" si="3"/>
        <v>135.48387096774195</v>
      </c>
      <c r="E80" s="33">
        <v>4.0999999999999996</v>
      </c>
      <c r="F80" s="19">
        <f t="shared" si="2"/>
        <v>0.10000000000000053</v>
      </c>
    </row>
    <row r="81" spans="1:6" hidden="1" x14ac:dyDescent="0.2">
      <c r="A81" s="16" t="s">
        <v>75</v>
      </c>
      <c r="B81" s="144"/>
      <c r="C81" s="33"/>
      <c r="D81" s="17" t="str">
        <f t="shared" si="3"/>
        <v/>
      </c>
      <c r="E81" s="33"/>
      <c r="F81" s="19" t="str">
        <f t="shared" si="2"/>
        <v/>
      </c>
    </row>
    <row r="82" spans="1:6" hidden="1" x14ac:dyDescent="0.2">
      <c r="A82" s="16" t="s">
        <v>76</v>
      </c>
      <c r="B82" s="144"/>
      <c r="C82" s="33"/>
      <c r="D82" s="17" t="str">
        <f t="shared" si="3"/>
        <v/>
      </c>
      <c r="E82" s="33"/>
      <c r="F82" s="19" t="str">
        <f t="shared" si="2"/>
        <v/>
      </c>
    </row>
    <row r="83" spans="1:6" hidden="1" x14ac:dyDescent="0.2">
      <c r="A83" s="16" t="s">
        <v>77</v>
      </c>
      <c r="B83" s="144"/>
      <c r="C83" s="33"/>
      <c r="D83" s="17" t="str">
        <f t="shared" si="3"/>
        <v/>
      </c>
      <c r="E83" s="33"/>
      <c r="F83" s="19" t="str">
        <f t="shared" si="2"/>
        <v/>
      </c>
    </row>
    <row r="84" spans="1:6" hidden="1" x14ac:dyDescent="0.2">
      <c r="A84" s="16" t="s">
        <v>78</v>
      </c>
      <c r="B84" s="144"/>
      <c r="C84" s="33"/>
      <c r="D84" s="17" t="str">
        <f t="shared" si="3"/>
        <v/>
      </c>
      <c r="E84" s="33"/>
      <c r="F84" s="19" t="str">
        <f t="shared" si="2"/>
        <v/>
      </c>
    </row>
    <row r="85" spans="1:6" hidden="1" x14ac:dyDescent="0.2">
      <c r="A85" s="16" t="s">
        <v>79</v>
      </c>
      <c r="B85" s="144"/>
      <c r="C85" s="33"/>
      <c r="D85" s="17" t="str">
        <f t="shared" si="3"/>
        <v/>
      </c>
      <c r="E85" s="33"/>
      <c r="F85" s="19" t="str">
        <f t="shared" si="2"/>
        <v/>
      </c>
    </row>
    <row r="86" spans="1:6" hidden="1" x14ac:dyDescent="0.2">
      <c r="A86" s="16" t="s">
        <v>80</v>
      </c>
      <c r="B86" s="144"/>
      <c r="C86" s="33"/>
      <c r="D86" s="17" t="str">
        <f t="shared" si="3"/>
        <v/>
      </c>
      <c r="E86" s="33"/>
      <c r="F86" s="19" t="str">
        <f t="shared" si="2"/>
        <v/>
      </c>
    </row>
    <row r="87" spans="1:6" hidden="1" x14ac:dyDescent="0.2">
      <c r="A87" s="16" t="s">
        <v>81</v>
      </c>
      <c r="B87" s="144"/>
      <c r="C87" s="33"/>
      <c r="D87" s="17" t="str">
        <f t="shared" si="3"/>
        <v/>
      </c>
      <c r="E87" s="33"/>
      <c r="F87" s="19" t="str">
        <f t="shared" si="2"/>
        <v/>
      </c>
    </row>
    <row r="88" spans="1:6" x14ac:dyDescent="0.2">
      <c r="A88" s="16" t="s">
        <v>82</v>
      </c>
      <c r="B88" s="144">
        <v>6</v>
      </c>
      <c r="C88" s="33">
        <v>4.9000000000000004</v>
      </c>
      <c r="D88" s="33">
        <f t="shared" si="3"/>
        <v>81.666666666666671</v>
      </c>
      <c r="E88" s="33">
        <v>6.2</v>
      </c>
      <c r="F88" s="19">
        <f t="shared" si="2"/>
        <v>-1.2999999999999998</v>
      </c>
    </row>
    <row r="89" spans="1:6" s="23" customFormat="1" ht="15" x14ac:dyDescent="0.25">
      <c r="A89" s="154" t="s">
        <v>83</v>
      </c>
      <c r="B89" s="155">
        <v>1.03</v>
      </c>
      <c r="C89" s="43">
        <v>0.80600000000000005</v>
      </c>
      <c r="D89" s="43">
        <f t="shared" si="3"/>
        <v>78.252427184466029</v>
      </c>
      <c r="E89" s="43">
        <v>1</v>
      </c>
      <c r="F89" s="26">
        <f t="shared" si="2"/>
        <v>-0.19399999999999995</v>
      </c>
    </row>
    <row r="90" spans="1:6" ht="15" hidden="1" x14ac:dyDescent="0.25">
      <c r="A90" s="151" t="s">
        <v>119</v>
      </c>
      <c r="B90" s="152"/>
      <c r="C90" s="61"/>
      <c r="D90" s="62" t="str">
        <f t="shared" si="3"/>
        <v/>
      </c>
      <c r="E90" s="61"/>
      <c r="F90" s="153" t="str">
        <f t="shared" si="2"/>
        <v/>
      </c>
    </row>
    <row r="91" spans="1:6" ht="15" hidden="1" x14ac:dyDescent="0.25">
      <c r="A91" s="16" t="s">
        <v>85</v>
      </c>
      <c r="B91" s="144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43">
        <v>0</v>
      </c>
      <c r="C92" s="30">
        <f>SUM(C93:C102)</f>
        <v>0</v>
      </c>
      <c r="D92" s="13" t="str">
        <f t="shared" si="3"/>
        <v/>
      </c>
      <c r="E92" s="30">
        <v>0</v>
      </c>
      <c r="F92" s="15" t="str">
        <f t="shared" si="2"/>
        <v/>
      </c>
    </row>
    <row r="93" spans="1:6" ht="15" hidden="1" x14ac:dyDescent="0.25">
      <c r="A93" s="16" t="s">
        <v>87</v>
      </c>
      <c r="B93" s="144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44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44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44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45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45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45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45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1"/>
      <c r="D101" s="17" t="str">
        <f t="shared" si="3"/>
        <v/>
      </c>
      <c r="E101" s="56"/>
    </row>
    <row r="102" spans="1:6" hidden="1" x14ac:dyDescent="0.2">
      <c r="A102" s="20" t="s">
        <v>96</v>
      </c>
      <c r="B102" s="91"/>
      <c r="D102" s="17" t="str">
        <f t="shared" si="3"/>
        <v/>
      </c>
      <c r="E102" s="56"/>
    </row>
    <row r="103" spans="1:6" hidden="1" x14ac:dyDescent="0.2">
      <c r="A103" s="20"/>
      <c r="B103" s="20"/>
      <c r="E103" s="56"/>
    </row>
    <row r="104" spans="1:6" hidden="1" x14ac:dyDescent="0.2">
      <c r="A104" s="20"/>
      <c r="B104" s="20"/>
      <c r="E104" s="56"/>
    </row>
    <row r="105" spans="1:6" hidden="1" x14ac:dyDescent="0.2">
      <c r="A105" s="20"/>
      <c r="B105" s="20"/>
      <c r="E105" s="56"/>
    </row>
    <row r="106" spans="1:6" hidden="1" x14ac:dyDescent="0.2">
      <c r="A106" s="20"/>
      <c r="B106" s="20"/>
      <c r="E106" s="56"/>
    </row>
    <row r="107" spans="1:6" hidden="1" x14ac:dyDescent="0.2">
      <c r="A107" s="20"/>
      <c r="B107" s="20"/>
      <c r="E107" s="56"/>
    </row>
    <row r="108" spans="1:6" x14ac:dyDescent="0.2">
      <c r="A108" s="20"/>
      <c r="B108" s="20"/>
      <c r="E108" s="56"/>
    </row>
    <row r="109" spans="1:6" x14ac:dyDescent="0.2">
      <c r="A109" s="20"/>
      <c r="B109" s="20"/>
      <c r="E109" s="56"/>
    </row>
    <row r="110" spans="1:6" x14ac:dyDescent="0.2">
      <c r="A110" s="20"/>
      <c r="B110" s="20"/>
      <c r="E110" s="56"/>
    </row>
    <row r="111" spans="1:6" x14ac:dyDescent="0.2">
      <c r="A111" s="20"/>
      <c r="B111" s="20"/>
      <c r="E111" s="56"/>
    </row>
    <row r="112" spans="1:6" x14ac:dyDescent="0.2">
      <c r="A112" s="20"/>
      <c r="B112" s="20"/>
      <c r="E112" s="56"/>
    </row>
    <row r="113" spans="1:5" x14ac:dyDescent="0.2">
      <c r="A113" s="20"/>
      <c r="B113" s="20"/>
      <c r="E113" s="56"/>
    </row>
    <row r="114" spans="1:5" x14ac:dyDescent="0.2">
      <c r="A114" s="20"/>
      <c r="B114" s="20"/>
      <c r="E114" s="56"/>
    </row>
    <row r="115" spans="1:5" x14ac:dyDescent="0.2">
      <c r="A115" s="20"/>
      <c r="B115" s="20"/>
      <c r="E115" s="56"/>
    </row>
    <row r="116" spans="1:5" x14ac:dyDescent="0.2">
      <c r="A116" s="20"/>
      <c r="B116" s="20"/>
      <c r="E116" s="56"/>
    </row>
    <row r="117" spans="1:5" x14ac:dyDescent="0.2">
      <c r="A117" s="20"/>
      <c r="B117" s="20"/>
      <c r="E117" s="56"/>
    </row>
    <row r="118" spans="1:5" x14ac:dyDescent="0.2">
      <c r="A118" s="20"/>
      <c r="B118" s="20"/>
      <c r="E118" s="56"/>
    </row>
    <row r="119" spans="1:5" x14ac:dyDescent="0.2">
      <c r="A119" s="20"/>
      <c r="B119" s="20"/>
      <c r="E119" s="56"/>
    </row>
    <row r="120" spans="1:5" x14ac:dyDescent="0.2">
      <c r="A120" s="20"/>
      <c r="B120" s="20"/>
      <c r="E120" s="56"/>
    </row>
    <row r="121" spans="1:5" x14ac:dyDescent="0.2">
      <c r="A121" s="20"/>
      <c r="B121" s="20"/>
      <c r="E121" s="56"/>
    </row>
    <row r="122" spans="1:5" x14ac:dyDescent="0.2">
      <c r="A122" s="20"/>
      <c r="B122" s="20"/>
      <c r="E122" s="56"/>
    </row>
    <row r="123" spans="1:5" x14ac:dyDescent="0.2">
      <c r="A123" s="20"/>
      <c r="B123" s="20"/>
      <c r="E123" s="56"/>
    </row>
    <row r="124" spans="1:5" x14ac:dyDescent="0.2">
      <c r="A124" s="20"/>
      <c r="B124" s="20"/>
      <c r="E124" s="56"/>
    </row>
    <row r="125" spans="1:5" x14ac:dyDescent="0.2">
      <c r="A125" s="20"/>
      <c r="B125" s="20"/>
      <c r="E125" s="56"/>
    </row>
    <row r="126" spans="1:5" x14ac:dyDescent="0.2">
      <c r="A126" s="20"/>
      <c r="B126" s="20"/>
      <c r="E126" s="56"/>
    </row>
    <row r="127" spans="1:5" x14ac:dyDescent="0.2">
      <c r="A127" s="20"/>
      <c r="B127" s="20"/>
      <c r="E127" s="56"/>
    </row>
    <row r="128" spans="1:5" x14ac:dyDescent="0.2">
      <c r="A128" s="20"/>
      <c r="B128" s="20"/>
      <c r="E128" s="56"/>
    </row>
    <row r="129" spans="1:5" x14ac:dyDescent="0.2">
      <c r="A129" s="20"/>
      <c r="B129" s="20"/>
      <c r="E129" s="56"/>
    </row>
    <row r="130" spans="1:5" x14ac:dyDescent="0.2">
      <c r="A130" s="20"/>
      <c r="B130" s="20"/>
      <c r="E130" s="56"/>
    </row>
    <row r="131" spans="1:5" x14ac:dyDescent="0.2">
      <c r="A131" s="20"/>
      <c r="B131" s="20"/>
      <c r="E131" s="56"/>
    </row>
    <row r="132" spans="1:5" x14ac:dyDescent="0.2">
      <c r="A132" s="20"/>
      <c r="B132" s="20"/>
      <c r="E132" s="56"/>
    </row>
    <row r="133" spans="1:5" x14ac:dyDescent="0.2">
      <c r="A133" s="20"/>
      <c r="B133" s="20"/>
      <c r="E133" s="56"/>
    </row>
    <row r="134" spans="1:5" x14ac:dyDescent="0.2">
      <c r="A134" s="20"/>
      <c r="B134" s="20"/>
      <c r="E134" s="56"/>
    </row>
    <row r="135" spans="1:5" x14ac:dyDescent="0.2">
      <c r="A135" s="20"/>
      <c r="B135" s="20"/>
      <c r="E135" s="56"/>
    </row>
    <row r="136" spans="1:5" x14ac:dyDescent="0.2">
      <c r="A136" s="20"/>
      <c r="B136" s="20"/>
      <c r="E136" s="56"/>
    </row>
    <row r="137" spans="1:5" x14ac:dyDescent="0.2">
      <c r="A137" s="20"/>
      <c r="B137" s="20"/>
      <c r="E137" s="56"/>
    </row>
    <row r="138" spans="1:5" x14ac:dyDescent="0.2">
      <c r="A138" s="20"/>
      <c r="B138" s="20"/>
      <c r="E138" s="56"/>
    </row>
    <row r="139" spans="1:5" x14ac:dyDescent="0.2">
      <c r="A139" s="20"/>
      <c r="B139" s="20"/>
      <c r="E139" s="56"/>
    </row>
    <row r="140" spans="1:5" x14ac:dyDescent="0.2">
      <c r="A140" s="20"/>
      <c r="B140" s="20"/>
      <c r="E140" s="56"/>
    </row>
    <row r="141" spans="1:5" x14ac:dyDescent="0.2">
      <c r="A141" s="20"/>
      <c r="B141" s="20"/>
      <c r="E141" s="56"/>
    </row>
    <row r="142" spans="1:5" x14ac:dyDescent="0.2">
      <c r="A142" s="20"/>
      <c r="B142" s="20"/>
      <c r="E142" s="56"/>
    </row>
    <row r="143" spans="1:5" x14ac:dyDescent="0.2">
      <c r="A143" s="20"/>
      <c r="B143" s="20"/>
      <c r="E143" s="56"/>
    </row>
    <row r="144" spans="1:5" x14ac:dyDescent="0.2">
      <c r="A144" s="20"/>
      <c r="B144" s="20"/>
      <c r="E144" s="56"/>
    </row>
    <row r="145" spans="1:5" x14ac:dyDescent="0.2">
      <c r="A145" s="20"/>
      <c r="B145" s="20"/>
      <c r="E145" s="56"/>
    </row>
    <row r="146" spans="1:5" x14ac:dyDescent="0.2">
      <c r="A146" s="20"/>
      <c r="B146" s="20"/>
      <c r="E146" s="56"/>
    </row>
    <row r="147" spans="1:5" x14ac:dyDescent="0.2">
      <c r="A147" s="20"/>
      <c r="B147" s="20"/>
      <c r="E147" s="56"/>
    </row>
    <row r="148" spans="1:5" x14ac:dyDescent="0.2">
      <c r="A148" s="20"/>
      <c r="B148" s="20"/>
      <c r="E148" s="56"/>
    </row>
    <row r="149" spans="1:5" x14ac:dyDescent="0.2">
      <c r="A149" s="20"/>
      <c r="B149" s="20"/>
      <c r="E149" s="56"/>
    </row>
    <row r="150" spans="1:5" x14ac:dyDescent="0.2">
      <c r="A150" s="20"/>
      <c r="B150" s="20"/>
      <c r="E150" s="56"/>
    </row>
    <row r="151" spans="1:5" x14ac:dyDescent="0.2">
      <c r="A151" s="20"/>
      <c r="B151" s="20"/>
      <c r="E151" s="56"/>
    </row>
    <row r="152" spans="1:5" x14ac:dyDescent="0.2">
      <c r="A152" s="20"/>
      <c r="B152" s="20"/>
      <c r="E152" s="56"/>
    </row>
    <row r="153" spans="1:5" x14ac:dyDescent="0.2">
      <c r="A153" s="20"/>
      <c r="B153" s="20"/>
      <c r="E153" s="56"/>
    </row>
    <row r="154" spans="1:5" x14ac:dyDescent="0.2">
      <c r="A154" s="20"/>
      <c r="B154" s="20"/>
      <c r="E154" s="56"/>
    </row>
    <row r="155" spans="1:5" x14ac:dyDescent="0.2">
      <c r="A155" s="20"/>
      <c r="B155" s="20"/>
      <c r="E155" s="56"/>
    </row>
    <row r="156" spans="1:5" x14ac:dyDescent="0.2">
      <c r="A156" s="20"/>
      <c r="B156" s="20"/>
      <c r="E156" s="56"/>
    </row>
    <row r="157" spans="1:5" x14ac:dyDescent="0.2">
      <c r="A157" s="20"/>
      <c r="B157" s="20"/>
      <c r="E157" s="56"/>
    </row>
    <row r="158" spans="1:5" x14ac:dyDescent="0.2">
      <c r="A158" s="20"/>
      <c r="B158" s="20"/>
      <c r="E158" s="56"/>
    </row>
    <row r="159" spans="1:5" x14ac:dyDescent="0.2">
      <c r="A159" s="20"/>
      <c r="B159" s="20"/>
      <c r="E159" s="56"/>
    </row>
    <row r="160" spans="1:5" x14ac:dyDescent="0.2">
      <c r="A160" s="20"/>
      <c r="B160" s="20"/>
      <c r="E160" s="56"/>
    </row>
    <row r="161" spans="1:5" x14ac:dyDescent="0.2">
      <c r="A161" s="20"/>
      <c r="B161" s="20"/>
      <c r="E161" s="56"/>
    </row>
    <row r="162" spans="1:5" x14ac:dyDescent="0.2">
      <c r="A162" s="20"/>
      <c r="B162" s="20"/>
      <c r="E162" s="56"/>
    </row>
    <row r="163" spans="1:5" x14ac:dyDescent="0.2">
      <c r="A163" s="20"/>
      <c r="B163" s="20"/>
      <c r="E163" s="56"/>
    </row>
    <row r="164" spans="1:5" x14ac:dyDescent="0.2">
      <c r="A164" s="20"/>
      <c r="B164" s="20"/>
      <c r="E164" s="56"/>
    </row>
    <row r="165" spans="1:5" x14ac:dyDescent="0.2">
      <c r="A165" s="20"/>
      <c r="B165" s="20"/>
      <c r="E165" s="56"/>
    </row>
    <row r="166" spans="1:5" x14ac:dyDescent="0.2">
      <c r="A166" s="20"/>
      <c r="B166" s="20"/>
      <c r="E166" s="56"/>
    </row>
    <row r="167" spans="1:5" x14ac:dyDescent="0.2">
      <c r="A167" s="20"/>
      <c r="B167" s="20"/>
      <c r="E167" s="56"/>
    </row>
    <row r="168" spans="1:5" x14ac:dyDescent="0.2">
      <c r="A168" s="20"/>
      <c r="B168" s="20"/>
      <c r="E168" s="56"/>
    </row>
    <row r="169" spans="1:5" x14ac:dyDescent="0.2">
      <c r="A169" s="20"/>
      <c r="B169" s="20"/>
      <c r="E169" s="56"/>
    </row>
    <row r="170" spans="1:5" x14ac:dyDescent="0.2">
      <c r="A170" s="20"/>
      <c r="B170" s="20"/>
      <c r="E170" s="56"/>
    </row>
    <row r="171" spans="1:5" x14ac:dyDescent="0.2">
      <c r="A171" s="20"/>
      <c r="B171" s="20"/>
      <c r="E171" s="56"/>
    </row>
    <row r="172" spans="1:5" x14ac:dyDescent="0.2">
      <c r="A172" s="20"/>
      <c r="B172" s="20"/>
      <c r="E172" s="56"/>
    </row>
    <row r="173" spans="1:5" x14ac:dyDescent="0.2">
      <c r="A173" s="20"/>
      <c r="B173" s="20"/>
      <c r="E173" s="56"/>
    </row>
    <row r="174" spans="1:5" x14ac:dyDescent="0.2">
      <c r="A174" s="20"/>
      <c r="B174" s="20"/>
      <c r="E174" s="56"/>
    </row>
    <row r="175" spans="1:5" x14ac:dyDescent="0.2">
      <c r="A175" s="20"/>
      <c r="B175" s="20"/>
      <c r="E175" s="56"/>
    </row>
    <row r="176" spans="1:5" x14ac:dyDescent="0.2">
      <c r="A176" s="20"/>
      <c r="B176" s="20"/>
      <c r="E176" s="56"/>
    </row>
    <row r="177" spans="1:5" x14ac:dyDescent="0.2">
      <c r="A177" s="20"/>
      <c r="B177" s="20"/>
      <c r="E177" s="56"/>
    </row>
    <row r="178" spans="1:5" x14ac:dyDescent="0.2">
      <c r="A178" s="20"/>
      <c r="B178" s="20"/>
      <c r="E178" s="56"/>
    </row>
    <row r="179" spans="1:5" x14ac:dyDescent="0.2">
      <c r="A179" s="20"/>
      <c r="B179" s="20"/>
      <c r="E179" s="56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56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39 D41:D52 D15:D18 D9:D10 D20 D63:D67 D12 D24 D59:D60 D31:D33 D7 D26:D29 D54:D57 D70 D22">
    <cfRule type="cellIs" dxfId="1" priority="2" stopIfTrue="1" operator="greaterThan">
      <formula>60</formula>
    </cfRule>
  </conditionalFormatting>
  <conditionalFormatting sqref="D71:D74 D81:D87 D76:D79 D90:D102">
    <cfRule type="cellIs" dxfId="0" priority="1" stopIfTrue="1" operator="greaterThan">
      <formula>60</formula>
    </cfRule>
  </conditionalFormatting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8"/>
  <sheetViews>
    <sheetView showZeros="0" zoomScaleNormal="100" workbookViewId="0">
      <pane xSplit="1" ySplit="6" topLeftCell="B8" activePane="bottomRight" state="frozen"/>
      <selection pane="topRight" activeCell="B1" sqref="B1"/>
      <selection pane="bottomLeft" activeCell="A8" sqref="A8"/>
      <selection pane="bottomRight" activeCell="K18" sqref="K18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0" width="9.140625" style="22"/>
    <col min="241" max="241" width="26.140625" style="22" customWidth="1"/>
    <col min="242" max="242" width="11.5703125" style="22" customWidth="1"/>
    <col min="243" max="243" width="0" style="22" hidden="1" customWidth="1"/>
    <col min="244" max="244" width="8.85546875" style="22" customWidth="1"/>
    <col min="245" max="245" width="9.85546875" style="22" customWidth="1"/>
    <col min="246" max="246" width="8.7109375" style="22" customWidth="1"/>
    <col min="247" max="247" width="9.5703125" style="22" customWidth="1"/>
    <col min="248" max="496" width="9.140625" style="22"/>
    <col min="497" max="497" width="26.140625" style="22" customWidth="1"/>
    <col min="498" max="498" width="11.5703125" style="22" customWidth="1"/>
    <col min="499" max="499" width="0" style="22" hidden="1" customWidth="1"/>
    <col min="500" max="500" width="8.85546875" style="22" customWidth="1"/>
    <col min="501" max="501" width="9.85546875" style="22" customWidth="1"/>
    <col min="502" max="502" width="8.7109375" style="22" customWidth="1"/>
    <col min="503" max="503" width="9.5703125" style="22" customWidth="1"/>
    <col min="504" max="752" width="9.140625" style="22"/>
    <col min="753" max="753" width="26.140625" style="22" customWidth="1"/>
    <col min="754" max="754" width="11.5703125" style="22" customWidth="1"/>
    <col min="755" max="755" width="0" style="22" hidden="1" customWidth="1"/>
    <col min="756" max="756" width="8.85546875" style="22" customWidth="1"/>
    <col min="757" max="757" width="9.85546875" style="22" customWidth="1"/>
    <col min="758" max="758" width="8.7109375" style="22" customWidth="1"/>
    <col min="759" max="759" width="9.5703125" style="22" customWidth="1"/>
    <col min="760" max="1008" width="9.140625" style="22"/>
    <col min="1009" max="1009" width="26.140625" style="22" customWidth="1"/>
    <col min="1010" max="1010" width="11.5703125" style="22" customWidth="1"/>
    <col min="1011" max="1011" width="0" style="22" hidden="1" customWidth="1"/>
    <col min="1012" max="1012" width="8.85546875" style="22" customWidth="1"/>
    <col min="1013" max="1013" width="9.85546875" style="22" customWidth="1"/>
    <col min="1014" max="1014" width="8.7109375" style="22" customWidth="1"/>
    <col min="1015" max="1015" width="9.5703125" style="22" customWidth="1"/>
    <col min="1016" max="1264" width="9.140625" style="22"/>
    <col min="1265" max="1265" width="26.140625" style="22" customWidth="1"/>
    <col min="1266" max="1266" width="11.5703125" style="22" customWidth="1"/>
    <col min="1267" max="1267" width="0" style="22" hidden="1" customWidth="1"/>
    <col min="1268" max="1268" width="8.85546875" style="22" customWidth="1"/>
    <col min="1269" max="1269" width="9.85546875" style="22" customWidth="1"/>
    <col min="1270" max="1270" width="8.7109375" style="22" customWidth="1"/>
    <col min="1271" max="1271" width="9.5703125" style="22" customWidth="1"/>
    <col min="1272" max="1520" width="9.140625" style="22"/>
    <col min="1521" max="1521" width="26.140625" style="22" customWidth="1"/>
    <col min="1522" max="1522" width="11.5703125" style="22" customWidth="1"/>
    <col min="1523" max="1523" width="0" style="22" hidden="1" customWidth="1"/>
    <col min="1524" max="1524" width="8.85546875" style="22" customWidth="1"/>
    <col min="1525" max="1525" width="9.85546875" style="22" customWidth="1"/>
    <col min="1526" max="1526" width="8.7109375" style="22" customWidth="1"/>
    <col min="1527" max="1527" width="9.5703125" style="22" customWidth="1"/>
    <col min="1528" max="1776" width="9.140625" style="22"/>
    <col min="1777" max="1777" width="26.140625" style="22" customWidth="1"/>
    <col min="1778" max="1778" width="11.5703125" style="22" customWidth="1"/>
    <col min="1779" max="1779" width="0" style="22" hidden="1" customWidth="1"/>
    <col min="1780" max="1780" width="8.85546875" style="22" customWidth="1"/>
    <col min="1781" max="1781" width="9.85546875" style="22" customWidth="1"/>
    <col min="1782" max="1782" width="8.7109375" style="22" customWidth="1"/>
    <col min="1783" max="1783" width="9.5703125" style="22" customWidth="1"/>
    <col min="1784" max="2032" width="9.140625" style="22"/>
    <col min="2033" max="2033" width="26.140625" style="22" customWidth="1"/>
    <col min="2034" max="2034" width="11.5703125" style="22" customWidth="1"/>
    <col min="2035" max="2035" width="0" style="22" hidden="1" customWidth="1"/>
    <col min="2036" max="2036" width="8.85546875" style="22" customWidth="1"/>
    <col min="2037" max="2037" width="9.85546875" style="22" customWidth="1"/>
    <col min="2038" max="2038" width="8.7109375" style="22" customWidth="1"/>
    <col min="2039" max="2039" width="9.5703125" style="22" customWidth="1"/>
    <col min="2040" max="2288" width="9.140625" style="22"/>
    <col min="2289" max="2289" width="26.140625" style="22" customWidth="1"/>
    <col min="2290" max="2290" width="11.5703125" style="22" customWidth="1"/>
    <col min="2291" max="2291" width="0" style="22" hidden="1" customWidth="1"/>
    <col min="2292" max="2292" width="8.85546875" style="22" customWidth="1"/>
    <col min="2293" max="2293" width="9.85546875" style="22" customWidth="1"/>
    <col min="2294" max="2294" width="8.7109375" style="22" customWidth="1"/>
    <col min="2295" max="2295" width="9.5703125" style="22" customWidth="1"/>
    <col min="2296" max="2544" width="9.140625" style="22"/>
    <col min="2545" max="2545" width="26.140625" style="22" customWidth="1"/>
    <col min="2546" max="2546" width="11.5703125" style="22" customWidth="1"/>
    <col min="2547" max="2547" width="0" style="22" hidden="1" customWidth="1"/>
    <col min="2548" max="2548" width="8.85546875" style="22" customWidth="1"/>
    <col min="2549" max="2549" width="9.85546875" style="22" customWidth="1"/>
    <col min="2550" max="2550" width="8.7109375" style="22" customWidth="1"/>
    <col min="2551" max="2551" width="9.5703125" style="22" customWidth="1"/>
    <col min="2552" max="2800" width="9.140625" style="22"/>
    <col min="2801" max="2801" width="26.140625" style="22" customWidth="1"/>
    <col min="2802" max="2802" width="11.5703125" style="22" customWidth="1"/>
    <col min="2803" max="2803" width="0" style="22" hidden="1" customWidth="1"/>
    <col min="2804" max="2804" width="8.85546875" style="22" customWidth="1"/>
    <col min="2805" max="2805" width="9.85546875" style="22" customWidth="1"/>
    <col min="2806" max="2806" width="8.7109375" style="22" customWidth="1"/>
    <col min="2807" max="2807" width="9.5703125" style="22" customWidth="1"/>
    <col min="2808" max="3056" width="9.140625" style="22"/>
    <col min="3057" max="3057" width="26.140625" style="22" customWidth="1"/>
    <col min="3058" max="3058" width="11.5703125" style="22" customWidth="1"/>
    <col min="3059" max="3059" width="0" style="22" hidden="1" customWidth="1"/>
    <col min="3060" max="3060" width="8.85546875" style="22" customWidth="1"/>
    <col min="3061" max="3061" width="9.85546875" style="22" customWidth="1"/>
    <col min="3062" max="3062" width="8.7109375" style="22" customWidth="1"/>
    <col min="3063" max="3063" width="9.5703125" style="22" customWidth="1"/>
    <col min="3064" max="3312" width="9.140625" style="22"/>
    <col min="3313" max="3313" width="26.140625" style="22" customWidth="1"/>
    <col min="3314" max="3314" width="11.5703125" style="22" customWidth="1"/>
    <col min="3315" max="3315" width="0" style="22" hidden="1" customWidth="1"/>
    <col min="3316" max="3316" width="8.85546875" style="22" customWidth="1"/>
    <col min="3317" max="3317" width="9.85546875" style="22" customWidth="1"/>
    <col min="3318" max="3318" width="8.7109375" style="22" customWidth="1"/>
    <col min="3319" max="3319" width="9.5703125" style="22" customWidth="1"/>
    <col min="3320" max="3568" width="9.140625" style="22"/>
    <col min="3569" max="3569" width="26.140625" style="22" customWidth="1"/>
    <col min="3570" max="3570" width="11.5703125" style="22" customWidth="1"/>
    <col min="3571" max="3571" width="0" style="22" hidden="1" customWidth="1"/>
    <col min="3572" max="3572" width="8.85546875" style="22" customWidth="1"/>
    <col min="3573" max="3573" width="9.85546875" style="22" customWidth="1"/>
    <col min="3574" max="3574" width="8.7109375" style="22" customWidth="1"/>
    <col min="3575" max="3575" width="9.5703125" style="22" customWidth="1"/>
    <col min="3576" max="3824" width="9.140625" style="22"/>
    <col min="3825" max="3825" width="26.140625" style="22" customWidth="1"/>
    <col min="3826" max="3826" width="11.5703125" style="22" customWidth="1"/>
    <col min="3827" max="3827" width="0" style="22" hidden="1" customWidth="1"/>
    <col min="3828" max="3828" width="8.85546875" style="22" customWidth="1"/>
    <col min="3829" max="3829" width="9.85546875" style="22" customWidth="1"/>
    <col min="3830" max="3830" width="8.7109375" style="22" customWidth="1"/>
    <col min="3831" max="3831" width="9.5703125" style="22" customWidth="1"/>
    <col min="3832" max="4080" width="9.140625" style="22"/>
    <col min="4081" max="4081" width="26.140625" style="22" customWidth="1"/>
    <col min="4082" max="4082" width="11.5703125" style="22" customWidth="1"/>
    <col min="4083" max="4083" width="0" style="22" hidden="1" customWidth="1"/>
    <col min="4084" max="4084" width="8.85546875" style="22" customWidth="1"/>
    <col min="4085" max="4085" width="9.85546875" style="22" customWidth="1"/>
    <col min="4086" max="4086" width="8.7109375" style="22" customWidth="1"/>
    <col min="4087" max="4087" width="9.5703125" style="22" customWidth="1"/>
    <col min="4088" max="4336" width="9.140625" style="22"/>
    <col min="4337" max="4337" width="26.140625" style="22" customWidth="1"/>
    <col min="4338" max="4338" width="11.5703125" style="22" customWidth="1"/>
    <col min="4339" max="4339" width="0" style="22" hidden="1" customWidth="1"/>
    <col min="4340" max="4340" width="8.85546875" style="22" customWidth="1"/>
    <col min="4341" max="4341" width="9.85546875" style="22" customWidth="1"/>
    <col min="4342" max="4342" width="8.7109375" style="22" customWidth="1"/>
    <col min="4343" max="4343" width="9.5703125" style="22" customWidth="1"/>
    <col min="4344" max="4592" width="9.140625" style="22"/>
    <col min="4593" max="4593" width="26.140625" style="22" customWidth="1"/>
    <col min="4594" max="4594" width="11.5703125" style="22" customWidth="1"/>
    <col min="4595" max="4595" width="0" style="22" hidden="1" customWidth="1"/>
    <col min="4596" max="4596" width="8.85546875" style="22" customWidth="1"/>
    <col min="4597" max="4597" width="9.85546875" style="22" customWidth="1"/>
    <col min="4598" max="4598" width="8.7109375" style="22" customWidth="1"/>
    <col min="4599" max="4599" width="9.5703125" style="22" customWidth="1"/>
    <col min="4600" max="4848" width="9.140625" style="22"/>
    <col min="4849" max="4849" width="26.140625" style="22" customWidth="1"/>
    <col min="4850" max="4850" width="11.5703125" style="22" customWidth="1"/>
    <col min="4851" max="4851" width="0" style="22" hidden="1" customWidth="1"/>
    <col min="4852" max="4852" width="8.85546875" style="22" customWidth="1"/>
    <col min="4853" max="4853" width="9.85546875" style="22" customWidth="1"/>
    <col min="4854" max="4854" width="8.7109375" style="22" customWidth="1"/>
    <col min="4855" max="4855" width="9.5703125" style="22" customWidth="1"/>
    <col min="4856" max="5104" width="9.140625" style="22"/>
    <col min="5105" max="5105" width="26.140625" style="22" customWidth="1"/>
    <col min="5106" max="5106" width="11.5703125" style="22" customWidth="1"/>
    <col min="5107" max="5107" width="0" style="22" hidden="1" customWidth="1"/>
    <col min="5108" max="5108" width="8.85546875" style="22" customWidth="1"/>
    <col min="5109" max="5109" width="9.85546875" style="22" customWidth="1"/>
    <col min="5110" max="5110" width="8.7109375" style="22" customWidth="1"/>
    <col min="5111" max="5111" width="9.5703125" style="22" customWidth="1"/>
    <col min="5112" max="5360" width="9.140625" style="22"/>
    <col min="5361" max="5361" width="26.140625" style="22" customWidth="1"/>
    <col min="5362" max="5362" width="11.5703125" style="22" customWidth="1"/>
    <col min="5363" max="5363" width="0" style="22" hidden="1" customWidth="1"/>
    <col min="5364" max="5364" width="8.85546875" style="22" customWidth="1"/>
    <col min="5365" max="5365" width="9.85546875" style="22" customWidth="1"/>
    <col min="5366" max="5366" width="8.7109375" style="22" customWidth="1"/>
    <col min="5367" max="5367" width="9.5703125" style="22" customWidth="1"/>
    <col min="5368" max="5616" width="9.140625" style="22"/>
    <col min="5617" max="5617" width="26.140625" style="22" customWidth="1"/>
    <col min="5618" max="5618" width="11.5703125" style="22" customWidth="1"/>
    <col min="5619" max="5619" width="0" style="22" hidden="1" customWidth="1"/>
    <col min="5620" max="5620" width="8.85546875" style="22" customWidth="1"/>
    <col min="5621" max="5621" width="9.85546875" style="22" customWidth="1"/>
    <col min="5622" max="5622" width="8.7109375" style="22" customWidth="1"/>
    <col min="5623" max="5623" width="9.5703125" style="22" customWidth="1"/>
    <col min="5624" max="5872" width="9.140625" style="22"/>
    <col min="5873" max="5873" width="26.140625" style="22" customWidth="1"/>
    <col min="5874" max="5874" width="11.5703125" style="22" customWidth="1"/>
    <col min="5875" max="5875" width="0" style="22" hidden="1" customWidth="1"/>
    <col min="5876" max="5876" width="8.85546875" style="22" customWidth="1"/>
    <col min="5877" max="5877" width="9.85546875" style="22" customWidth="1"/>
    <col min="5878" max="5878" width="8.7109375" style="22" customWidth="1"/>
    <col min="5879" max="5879" width="9.5703125" style="22" customWidth="1"/>
    <col min="5880" max="6128" width="9.140625" style="22"/>
    <col min="6129" max="6129" width="26.140625" style="22" customWidth="1"/>
    <col min="6130" max="6130" width="11.5703125" style="22" customWidth="1"/>
    <col min="6131" max="6131" width="0" style="22" hidden="1" customWidth="1"/>
    <col min="6132" max="6132" width="8.85546875" style="22" customWidth="1"/>
    <col min="6133" max="6133" width="9.85546875" style="22" customWidth="1"/>
    <col min="6134" max="6134" width="8.7109375" style="22" customWidth="1"/>
    <col min="6135" max="6135" width="9.5703125" style="22" customWidth="1"/>
    <col min="6136" max="6384" width="9.140625" style="22"/>
    <col min="6385" max="6385" width="26.140625" style="22" customWidth="1"/>
    <col min="6386" max="6386" width="11.5703125" style="22" customWidth="1"/>
    <col min="6387" max="6387" width="0" style="22" hidden="1" customWidth="1"/>
    <col min="6388" max="6388" width="8.85546875" style="22" customWidth="1"/>
    <col min="6389" max="6389" width="9.85546875" style="22" customWidth="1"/>
    <col min="6390" max="6390" width="8.7109375" style="22" customWidth="1"/>
    <col min="6391" max="6391" width="9.5703125" style="22" customWidth="1"/>
    <col min="6392" max="6640" width="9.140625" style="22"/>
    <col min="6641" max="6641" width="26.140625" style="22" customWidth="1"/>
    <col min="6642" max="6642" width="11.5703125" style="22" customWidth="1"/>
    <col min="6643" max="6643" width="0" style="22" hidden="1" customWidth="1"/>
    <col min="6644" max="6644" width="8.85546875" style="22" customWidth="1"/>
    <col min="6645" max="6645" width="9.85546875" style="22" customWidth="1"/>
    <col min="6646" max="6646" width="8.7109375" style="22" customWidth="1"/>
    <col min="6647" max="6647" width="9.5703125" style="22" customWidth="1"/>
    <col min="6648" max="6896" width="9.140625" style="22"/>
    <col min="6897" max="6897" width="26.140625" style="22" customWidth="1"/>
    <col min="6898" max="6898" width="11.5703125" style="22" customWidth="1"/>
    <col min="6899" max="6899" width="0" style="22" hidden="1" customWidth="1"/>
    <col min="6900" max="6900" width="8.85546875" style="22" customWidth="1"/>
    <col min="6901" max="6901" width="9.85546875" style="22" customWidth="1"/>
    <col min="6902" max="6902" width="8.7109375" style="22" customWidth="1"/>
    <col min="6903" max="6903" width="9.5703125" style="22" customWidth="1"/>
    <col min="6904" max="7152" width="9.140625" style="22"/>
    <col min="7153" max="7153" width="26.140625" style="22" customWidth="1"/>
    <col min="7154" max="7154" width="11.5703125" style="22" customWidth="1"/>
    <col min="7155" max="7155" width="0" style="22" hidden="1" customWidth="1"/>
    <col min="7156" max="7156" width="8.85546875" style="22" customWidth="1"/>
    <col min="7157" max="7157" width="9.85546875" style="22" customWidth="1"/>
    <col min="7158" max="7158" width="8.7109375" style="22" customWidth="1"/>
    <col min="7159" max="7159" width="9.5703125" style="22" customWidth="1"/>
    <col min="7160" max="7408" width="9.140625" style="22"/>
    <col min="7409" max="7409" width="26.140625" style="22" customWidth="1"/>
    <col min="7410" max="7410" width="11.5703125" style="22" customWidth="1"/>
    <col min="7411" max="7411" width="0" style="22" hidden="1" customWidth="1"/>
    <col min="7412" max="7412" width="8.85546875" style="22" customWidth="1"/>
    <col min="7413" max="7413" width="9.85546875" style="22" customWidth="1"/>
    <col min="7414" max="7414" width="8.7109375" style="22" customWidth="1"/>
    <col min="7415" max="7415" width="9.5703125" style="22" customWidth="1"/>
    <col min="7416" max="7664" width="9.140625" style="22"/>
    <col min="7665" max="7665" width="26.140625" style="22" customWidth="1"/>
    <col min="7666" max="7666" width="11.5703125" style="22" customWidth="1"/>
    <col min="7667" max="7667" width="0" style="22" hidden="1" customWidth="1"/>
    <col min="7668" max="7668" width="8.85546875" style="22" customWidth="1"/>
    <col min="7669" max="7669" width="9.85546875" style="22" customWidth="1"/>
    <col min="7670" max="7670" width="8.7109375" style="22" customWidth="1"/>
    <col min="7671" max="7671" width="9.5703125" style="22" customWidth="1"/>
    <col min="7672" max="7920" width="9.140625" style="22"/>
    <col min="7921" max="7921" width="26.140625" style="22" customWidth="1"/>
    <col min="7922" max="7922" width="11.5703125" style="22" customWidth="1"/>
    <col min="7923" max="7923" width="0" style="22" hidden="1" customWidth="1"/>
    <col min="7924" max="7924" width="8.85546875" style="22" customWidth="1"/>
    <col min="7925" max="7925" width="9.85546875" style="22" customWidth="1"/>
    <col min="7926" max="7926" width="8.7109375" style="22" customWidth="1"/>
    <col min="7927" max="7927" width="9.5703125" style="22" customWidth="1"/>
    <col min="7928" max="8176" width="9.140625" style="22"/>
    <col min="8177" max="8177" width="26.140625" style="22" customWidth="1"/>
    <col min="8178" max="8178" width="11.5703125" style="22" customWidth="1"/>
    <col min="8179" max="8179" width="0" style="22" hidden="1" customWidth="1"/>
    <col min="8180" max="8180" width="8.85546875" style="22" customWidth="1"/>
    <col min="8181" max="8181" width="9.85546875" style="22" customWidth="1"/>
    <col min="8182" max="8182" width="8.7109375" style="22" customWidth="1"/>
    <col min="8183" max="8183" width="9.5703125" style="22" customWidth="1"/>
    <col min="8184" max="8432" width="9.140625" style="22"/>
    <col min="8433" max="8433" width="26.140625" style="22" customWidth="1"/>
    <col min="8434" max="8434" width="11.5703125" style="22" customWidth="1"/>
    <col min="8435" max="8435" width="0" style="22" hidden="1" customWidth="1"/>
    <col min="8436" max="8436" width="8.85546875" style="22" customWidth="1"/>
    <col min="8437" max="8437" width="9.85546875" style="22" customWidth="1"/>
    <col min="8438" max="8438" width="8.7109375" style="22" customWidth="1"/>
    <col min="8439" max="8439" width="9.5703125" style="22" customWidth="1"/>
    <col min="8440" max="8688" width="9.140625" style="22"/>
    <col min="8689" max="8689" width="26.140625" style="22" customWidth="1"/>
    <col min="8690" max="8690" width="11.5703125" style="22" customWidth="1"/>
    <col min="8691" max="8691" width="0" style="22" hidden="1" customWidth="1"/>
    <col min="8692" max="8692" width="8.85546875" style="22" customWidth="1"/>
    <col min="8693" max="8693" width="9.85546875" style="22" customWidth="1"/>
    <col min="8694" max="8694" width="8.7109375" style="22" customWidth="1"/>
    <col min="8695" max="8695" width="9.5703125" style="22" customWidth="1"/>
    <col min="8696" max="8944" width="9.140625" style="22"/>
    <col min="8945" max="8945" width="26.140625" style="22" customWidth="1"/>
    <col min="8946" max="8946" width="11.5703125" style="22" customWidth="1"/>
    <col min="8947" max="8947" width="0" style="22" hidden="1" customWidth="1"/>
    <col min="8948" max="8948" width="8.85546875" style="22" customWidth="1"/>
    <col min="8949" max="8949" width="9.85546875" style="22" customWidth="1"/>
    <col min="8950" max="8950" width="8.7109375" style="22" customWidth="1"/>
    <col min="8951" max="8951" width="9.5703125" style="22" customWidth="1"/>
    <col min="8952" max="9200" width="9.140625" style="22"/>
    <col min="9201" max="9201" width="26.140625" style="22" customWidth="1"/>
    <col min="9202" max="9202" width="11.5703125" style="22" customWidth="1"/>
    <col min="9203" max="9203" width="0" style="22" hidden="1" customWidth="1"/>
    <col min="9204" max="9204" width="8.85546875" style="22" customWidth="1"/>
    <col min="9205" max="9205" width="9.85546875" style="22" customWidth="1"/>
    <col min="9206" max="9206" width="8.7109375" style="22" customWidth="1"/>
    <col min="9207" max="9207" width="9.5703125" style="22" customWidth="1"/>
    <col min="9208" max="9456" width="9.140625" style="22"/>
    <col min="9457" max="9457" width="26.140625" style="22" customWidth="1"/>
    <col min="9458" max="9458" width="11.5703125" style="22" customWidth="1"/>
    <col min="9459" max="9459" width="0" style="22" hidden="1" customWidth="1"/>
    <col min="9460" max="9460" width="8.85546875" style="22" customWidth="1"/>
    <col min="9461" max="9461" width="9.85546875" style="22" customWidth="1"/>
    <col min="9462" max="9462" width="8.7109375" style="22" customWidth="1"/>
    <col min="9463" max="9463" width="9.5703125" style="22" customWidth="1"/>
    <col min="9464" max="9712" width="9.140625" style="22"/>
    <col min="9713" max="9713" width="26.140625" style="22" customWidth="1"/>
    <col min="9714" max="9714" width="11.5703125" style="22" customWidth="1"/>
    <col min="9715" max="9715" width="0" style="22" hidden="1" customWidth="1"/>
    <col min="9716" max="9716" width="8.85546875" style="22" customWidth="1"/>
    <col min="9717" max="9717" width="9.85546875" style="22" customWidth="1"/>
    <col min="9718" max="9718" width="8.7109375" style="22" customWidth="1"/>
    <col min="9719" max="9719" width="9.5703125" style="22" customWidth="1"/>
    <col min="9720" max="9968" width="9.140625" style="22"/>
    <col min="9969" max="9969" width="26.140625" style="22" customWidth="1"/>
    <col min="9970" max="9970" width="11.5703125" style="22" customWidth="1"/>
    <col min="9971" max="9971" width="0" style="22" hidden="1" customWidth="1"/>
    <col min="9972" max="9972" width="8.85546875" style="22" customWidth="1"/>
    <col min="9973" max="9973" width="9.85546875" style="22" customWidth="1"/>
    <col min="9974" max="9974" width="8.7109375" style="22" customWidth="1"/>
    <col min="9975" max="9975" width="9.5703125" style="22" customWidth="1"/>
    <col min="9976" max="10224" width="9.140625" style="22"/>
    <col min="10225" max="10225" width="26.140625" style="22" customWidth="1"/>
    <col min="10226" max="10226" width="11.5703125" style="22" customWidth="1"/>
    <col min="10227" max="10227" width="0" style="22" hidden="1" customWidth="1"/>
    <col min="10228" max="10228" width="8.85546875" style="22" customWidth="1"/>
    <col min="10229" max="10229" width="9.85546875" style="22" customWidth="1"/>
    <col min="10230" max="10230" width="8.7109375" style="22" customWidth="1"/>
    <col min="10231" max="10231" width="9.5703125" style="22" customWidth="1"/>
    <col min="10232" max="10480" width="9.140625" style="22"/>
    <col min="10481" max="10481" width="26.140625" style="22" customWidth="1"/>
    <col min="10482" max="10482" width="11.5703125" style="22" customWidth="1"/>
    <col min="10483" max="10483" width="0" style="22" hidden="1" customWidth="1"/>
    <col min="10484" max="10484" width="8.85546875" style="22" customWidth="1"/>
    <col min="10485" max="10485" width="9.85546875" style="22" customWidth="1"/>
    <col min="10486" max="10486" width="8.7109375" style="22" customWidth="1"/>
    <col min="10487" max="10487" width="9.5703125" style="22" customWidth="1"/>
    <col min="10488" max="10736" width="9.140625" style="22"/>
    <col min="10737" max="10737" width="26.140625" style="22" customWidth="1"/>
    <col min="10738" max="10738" width="11.5703125" style="22" customWidth="1"/>
    <col min="10739" max="10739" width="0" style="22" hidden="1" customWidth="1"/>
    <col min="10740" max="10740" width="8.85546875" style="22" customWidth="1"/>
    <col min="10741" max="10741" width="9.85546875" style="22" customWidth="1"/>
    <col min="10742" max="10742" width="8.7109375" style="22" customWidth="1"/>
    <col min="10743" max="10743" width="9.5703125" style="22" customWidth="1"/>
    <col min="10744" max="10992" width="9.140625" style="22"/>
    <col min="10993" max="10993" width="26.140625" style="22" customWidth="1"/>
    <col min="10994" max="10994" width="11.5703125" style="22" customWidth="1"/>
    <col min="10995" max="10995" width="0" style="22" hidden="1" customWidth="1"/>
    <col min="10996" max="10996" width="8.85546875" style="22" customWidth="1"/>
    <col min="10997" max="10997" width="9.85546875" style="22" customWidth="1"/>
    <col min="10998" max="10998" width="8.7109375" style="22" customWidth="1"/>
    <col min="10999" max="10999" width="9.5703125" style="22" customWidth="1"/>
    <col min="11000" max="11248" width="9.140625" style="22"/>
    <col min="11249" max="11249" width="26.140625" style="22" customWidth="1"/>
    <col min="11250" max="11250" width="11.5703125" style="22" customWidth="1"/>
    <col min="11251" max="11251" width="0" style="22" hidden="1" customWidth="1"/>
    <col min="11252" max="11252" width="8.85546875" style="22" customWidth="1"/>
    <col min="11253" max="11253" width="9.85546875" style="22" customWidth="1"/>
    <col min="11254" max="11254" width="8.7109375" style="22" customWidth="1"/>
    <col min="11255" max="11255" width="9.5703125" style="22" customWidth="1"/>
    <col min="11256" max="11504" width="9.140625" style="22"/>
    <col min="11505" max="11505" width="26.140625" style="22" customWidth="1"/>
    <col min="11506" max="11506" width="11.5703125" style="22" customWidth="1"/>
    <col min="11507" max="11507" width="0" style="22" hidden="1" customWidth="1"/>
    <col min="11508" max="11508" width="8.85546875" style="22" customWidth="1"/>
    <col min="11509" max="11509" width="9.85546875" style="22" customWidth="1"/>
    <col min="11510" max="11510" width="8.7109375" style="22" customWidth="1"/>
    <col min="11511" max="11511" width="9.5703125" style="22" customWidth="1"/>
    <col min="11512" max="11760" width="9.140625" style="22"/>
    <col min="11761" max="11761" width="26.140625" style="22" customWidth="1"/>
    <col min="11762" max="11762" width="11.5703125" style="22" customWidth="1"/>
    <col min="11763" max="11763" width="0" style="22" hidden="1" customWidth="1"/>
    <col min="11764" max="11764" width="8.85546875" style="22" customWidth="1"/>
    <col min="11765" max="11765" width="9.85546875" style="22" customWidth="1"/>
    <col min="11766" max="11766" width="8.7109375" style="22" customWidth="1"/>
    <col min="11767" max="11767" width="9.5703125" style="22" customWidth="1"/>
    <col min="11768" max="12016" width="9.140625" style="22"/>
    <col min="12017" max="12017" width="26.140625" style="22" customWidth="1"/>
    <col min="12018" max="12018" width="11.5703125" style="22" customWidth="1"/>
    <col min="12019" max="12019" width="0" style="22" hidden="1" customWidth="1"/>
    <col min="12020" max="12020" width="8.85546875" style="22" customWidth="1"/>
    <col min="12021" max="12021" width="9.85546875" style="22" customWidth="1"/>
    <col min="12022" max="12022" width="8.7109375" style="22" customWidth="1"/>
    <col min="12023" max="12023" width="9.5703125" style="22" customWidth="1"/>
    <col min="12024" max="12272" width="9.140625" style="22"/>
    <col min="12273" max="12273" width="26.140625" style="22" customWidth="1"/>
    <col min="12274" max="12274" width="11.5703125" style="22" customWidth="1"/>
    <col min="12275" max="12275" width="0" style="22" hidden="1" customWidth="1"/>
    <col min="12276" max="12276" width="8.85546875" style="22" customWidth="1"/>
    <col min="12277" max="12277" width="9.85546875" style="22" customWidth="1"/>
    <col min="12278" max="12278" width="8.7109375" style="22" customWidth="1"/>
    <col min="12279" max="12279" width="9.5703125" style="22" customWidth="1"/>
    <col min="12280" max="12528" width="9.140625" style="22"/>
    <col min="12529" max="12529" width="26.140625" style="22" customWidth="1"/>
    <col min="12530" max="12530" width="11.5703125" style="22" customWidth="1"/>
    <col min="12531" max="12531" width="0" style="22" hidden="1" customWidth="1"/>
    <col min="12532" max="12532" width="8.85546875" style="22" customWidth="1"/>
    <col min="12533" max="12533" width="9.85546875" style="22" customWidth="1"/>
    <col min="12534" max="12534" width="8.7109375" style="22" customWidth="1"/>
    <col min="12535" max="12535" width="9.5703125" style="22" customWidth="1"/>
    <col min="12536" max="12784" width="9.140625" style="22"/>
    <col min="12785" max="12785" width="26.140625" style="22" customWidth="1"/>
    <col min="12786" max="12786" width="11.5703125" style="22" customWidth="1"/>
    <col min="12787" max="12787" width="0" style="22" hidden="1" customWidth="1"/>
    <col min="12788" max="12788" width="8.85546875" style="22" customWidth="1"/>
    <col min="12789" max="12789" width="9.85546875" style="22" customWidth="1"/>
    <col min="12790" max="12790" width="8.7109375" style="22" customWidth="1"/>
    <col min="12791" max="12791" width="9.5703125" style="22" customWidth="1"/>
    <col min="12792" max="13040" width="9.140625" style="22"/>
    <col min="13041" max="13041" width="26.140625" style="22" customWidth="1"/>
    <col min="13042" max="13042" width="11.5703125" style="22" customWidth="1"/>
    <col min="13043" max="13043" width="0" style="22" hidden="1" customWidth="1"/>
    <col min="13044" max="13044" width="8.85546875" style="22" customWidth="1"/>
    <col min="13045" max="13045" width="9.85546875" style="22" customWidth="1"/>
    <col min="13046" max="13046" width="8.7109375" style="22" customWidth="1"/>
    <col min="13047" max="13047" width="9.5703125" style="22" customWidth="1"/>
    <col min="13048" max="13181" width="9.140625" style="22"/>
    <col min="13182" max="13182" width="9.140625" style="22" customWidth="1"/>
    <col min="13183" max="13296" width="9.140625" style="22"/>
    <col min="13297" max="13297" width="26.140625" style="22" customWidth="1"/>
    <col min="13298" max="13298" width="11.5703125" style="22" customWidth="1"/>
    <col min="13299" max="13299" width="0" style="22" hidden="1" customWidth="1"/>
    <col min="13300" max="13300" width="8.85546875" style="22" customWidth="1"/>
    <col min="13301" max="13301" width="9.85546875" style="22" customWidth="1"/>
    <col min="13302" max="13302" width="8.7109375" style="22" customWidth="1"/>
    <col min="13303" max="13303" width="9.5703125" style="22" customWidth="1"/>
    <col min="13304" max="13552" width="9.140625" style="22"/>
    <col min="13553" max="13553" width="26.140625" style="22" customWidth="1"/>
    <col min="13554" max="13554" width="11.5703125" style="22" customWidth="1"/>
    <col min="13555" max="13555" width="0" style="22" hidden="1" customWidth="1"/>
    <col min="13556" max="13556" width="8.85546875" style="22" customWidth="1"/>
    <col min="13557" max="13557" width="9.85546875" style="22" customWidth="1"/>
    <col min="13558" max="13558" width="8.7109375" style="22" customWidth="1"/>
    <col min="13559" max="13559" width="9.5703125" style="22" customWidth="1"/>
    <col min="13560" max="13808" width="9.140625" style="22"/>
    <col min="13809" max="13809" width="26.140625" style="22" customWidth="1"/>
    <col min="13810" max="13810" width="11.5703125" style="22" customWidth="1"/>
    <col min="13811" max="13811" width="0" style="22" hidden="1" customWidth="1"/>
    <col min="13812" max="13812" width="8.85546875" style="22" customWidth="1"/>
    <col min="13813" max="13813" width="9.85546875" style="22" customWidth="1"/>
    <col min="13814" max="13814" width="8.7109375" style="22" customWidth="1"/>
    <col min="13815" max="13815" width="9.5703125" style="22" customWidth="1"/>
    <col min="13816" max="14064" width="9.140625" style="22"/>
    <col min="14065" max="14065" width="26.140625" style="22" customWidth="1"/>
    <col min="14066" max="14066" width="11.5703125" style="22" customWidth="1"/>
    <col min="14067" max="14067" width="0" style="22" hidden="1" customWidth="1"/>
    <col min="14068" max="14068" width="8.85546875" style="22" customWidth="1"/>
    <col min="14069" max="14069" width="9.85546875" style="22" customWidth="1"/>
    <col min="14070" max="14070" width="8.7109375" style="22" customWidth="1"/>
    <col min="14071" max="14071" width="9.5703125" style="22" customWidth="1"/>
    <col min="14072" max="14320" width="9.140625" style="22"/>
    <col min="14321" max="14321" width="26.140625" style="22" customWidth="1"/>
    <col min="14322" max="14322" width="11.5703125" style="22" customWidth="1"/>
    <col min="14323" max="14323" width="0" style="22" hidden="1" customWidth="1"/>
    <col min="14324" max="14324" width="8.85546875" style="22" customWidth="1"/>
    <col min="14325" max="14325" width="9.85546875" style="22" customWidth="1"/>
    <col min="14326" max="14326" width="8.7109375" style="22" customWidth="1"/>
    <col min="14327" max="14327" width="9.5703125" style="22" customWidth="1"/>
    <col min="14328" max="14576" width="9.140625" style="22"/>
    <col min="14577" max="14577" width="26.140625" style="22" customWidth="1"/>
    <col min="14578" max="14578" width="11.5703125" style="22" customWidth="1"/>
    <col min="14579" max="14579" width="0" style="22" hidden="1" customWidth="1"/>
    <col min="14580" max="14580" width="8.85546875" style="22" customWidth="1"/>
    <col min="14581" max="14581" width="9.85546875" style="22" customWidth="1"/>
    <col min="14582" max="14582" width="8.7109375" style="22" customWidth="1"/>
    <col min="14583" max="14583" width="9.5703125" style="22" customWidth="1"/>
    <col min="14584" max="14832" width="9.140625" style="22"/>
    <col min="14833" max="14833" width="26.140625" style="22" customWidth="1"/>
    <col min="14834" max="14834" width="11.5703125" style="22" customWidth="1"/>
    <col min="14835" max="14835" width="0" style="22" hidden="1" customWidth="1"/>
    <col min="14836" max="14836" width="8.85546875" style="22" customWidth="1"/>
    <col min="14837" max="14837" width="9.85546875" style="22" customWidth="1"/>
    <col min="14838" max="14838" width="8.7109375" style="22" customWidth="1"/>
    <col min="14839" max="14839" width="9.5703125" style="22" customWidth="1"/>
    <col min="14840" max="15088" width="9.140625" style="22"/>
    <col min="15089" max="15089" width="26.140625" style="22" customWidth="1"/>
    <col min="15090" max="15090" width="11.5703125" style="22" customWidth="1"/>
    <col min="15091" max="15091" width="0" style="22" hidden="1" customWidth="1"/>
    <col min="15092" max="15092" width="8.85546875" style="22" customWidth="1"/>
    <col min="15093" max="15093" width="9.85546875" style="22" customWidth="1"/>
    <col min="15094" max="15094" width="8.7109375" style="22" customWidth="1"/>
    <col min="15095" max="15095" width="9.5703125" style="22" customWidth="1"/>
    <col min="15096" max="15344" width="9.140625" style="22"/>
    <col min="15345" max="15345" width="26.140625" style="22" customWidth="1"/>
    <col min="15346" max="15346" width="11.5703125" style="22" customWidth="1"/>
    <col min="15347" max="15347" width="0" style="22" hidden="1" customWidth="1"/>
    <col min="15348" max="15348" width="8.85546875" style="22" customWidth="1"/>
    <col min="15349" max="15349" width="9.85546875" style="22" customWidth="1"/>
    <col min="15350" max="15350" width="8.7109375" style="22" customWidth="1"/>
    <col min="15351" max="15351" width="9.5703125" style="22" customWidth="1"/>
    <col min="15352" max="15600" width="9.140625" style="22"/>
    <col min="15601" max="15601" width="26.140625" style="22" customWidth="1"/>
    <col min="15602" max="15602" width="11.5703125" style="22" customWidth="1"/>
    <col min="15603" max="15603" width="0" style="22" hidden="1" customWidth="1"/>
    <col min="15604" max="15604" width="8.85546875" style="22" customWidth="1"/>
    <col min="15605" max="15605" width="9.85546875" style="22" customWidth="1"/>
    <col min="15606" max="15606" width="8.7109375" style="22" customWidth="1"/>
    <col min="15607" max="15607" width="9.5703125" style="22" customWidth="1"/>
    <col min="15608" max="15856" width="9.140625" style="22"/>
    <col min="15857" max="15857" width="26.140625" style="22" customWidth="1"/>
    <col min="15858" max="15858" width="11.5703125" style="22" customWidth="1"/>
    <col min="15859" max="15859" width="0" style="22" hidden="1" customWidth="1"/>
    <col min="15860" max="15860" width="8.85546875" style="22" customWidth="1"/>
    <col min="15861" max="15861" width="9.85546875" style="22" customWidth="1"/>
    <col min="15862" max="15862" width="8.7109375" style="22" customWidth="1"/>
    <col min="15863" max="15863" width="9.5703125" style="22" customWidth="1"/>
    <col min="15864" max="16112" width="9.140625" style="22"/>
    <col min="16113" max="16113" width="26.140625" style="22" customWidth="1"/>
    <col min="16114" max="16114" width="11.5703125" style="22" customWidth="1"/>
    <col min="16115" max="16115" width="0" style="22" hidden="1" customWidth="1"/>
    <col min="16116" max="16116" width="8.85546875" style="22" customWidth="1"/>
    <col min="16117" max="16117" width="9.85546875" style="22" customWidth="1"/>
    <col min="16118" max="16118" width="8.7109375" style="22" customWidth="1"/>
    <col min="16119" max="16119" width="9.5703125" style="22" customWidth="1"/>
    <col min="16120" max="16384" width="9.140625" style="22"/>
  </cols>
  <sheetData>
    <row r="1" spans="1:6" s="64" customFormat="1" ht="32.25" customHeight="1" x14ac:dyDescent="0.25">
      <c r="A1" s="175" t="s">
        <v>143</v>
      </c>
      <c r="B1" s="176"/>
      <c r="C1" s="176"/>
      <c r="D1" s="176"/>
      <c r="E1" s="176"/>
      <c r="F1" s="176"/>
    </row>
    <row r="2" spans="1:6" s="64" customFormat="1" ht="15.75" x14ac:dyDescent="0.25">
      <c r="A2" s="184" t="str">
        <f>'яров.сев и зерновые'!A2:K2</f>
        <v>по состоянию на 15 июня 2018 г.</v>
      </c>
      <c r="B2" s="184"/>
      <c r="C2" s="184"/>
      <c r="D2" s="184"/>
      <c r="E2" s="184"/>
      <c r="F2" s="184"/>
    </row>
    <row r="3" spans="1:6" ht="2.25" customHeight="1" x14ac:dyDescent="0.2">
      <c r="A3" s="20"/>
    </row>
    <row r="4" spans="1:6" ht="30.75" customHeight="1" x14ac:dyDescent="0.2">
      <c r="A4" s="178" t="s">
        <v>97</v>
      </c>
      <c r="B4" s="178" t="s">
        <v>127</v>
      </c>
      <c r="C4" s="186" t="s">
        <v>122</v>
      </c>
      <c r="D4" s="187"/>
      <c r="E4" s="187"/>
      <c r="F4" s="188"/>
    </row>
    <row r="5" spans="1:6" ht="42.75" customHeight="1" x14ac:dyDescent="0.2">
      <c r="A5" s="179"/>
      <c r="B5" s="179"/>
      <c r="C5" s="82" t="s">
        <v>102</v>
      </c>
      <c r="D5" s="82" t="s">
        <v>99</v>
      </c>
      <c r="E5" s="82" t="s">
        <v>103</v>
      </c>
      <c r="F5" s="82" t="s">
        <v>104</v>
      </c>
    </row>
    <row r="6" spans="1:6" s="23" customFormat="1" ht="15" x14ac:dyDescent="0.25">
      <c r="A6" s="83" t="s">
        <v>0</v>
      </c>
      <c r="B6" s="102">
        <v>7561.2110000000002</v>
      </c>
      <c r="C6" s="28">
        <f>C7+C26+C37+C46+C54+C69+C76+C93</f>
        <v>7826.1639999999998</v>
      </c>
      <c r="D6" s="9">
        <f t="shared" ref="D6:D68" si="0">C6/B6*100</f>
        <v>103.50410800597946</v>
      </c>
      <c r="E6" s="28">
        <v>7511.2</v>
      </c>
      <c r="F6" s="10">
        <f>C6-E6</f>
        <v>314.96399999999994</v>
      </c>
    </row>
    <row r="7" spans="1:6" s="23" customFormat="1" ht="15" x14ac:dyDescent="0.25">
      <c r="A7" s="65" t="s">
        <v>1</v>
      </c>
      <c r="B7" s="14">
        <v>1400.9879999999998</v>
      </c>
      <c r="C7" s="30">
        <f>SUM(C8:C24)</f>
        <v>1394.748</v>
      </c>
      <c r="D7" s="13">
        <f t="shared" si="0"/>
        <v>99.554600039400782</v>
      </c>
      <c r="E7" s="30">
        <v>1372</v>
      </c>
      <c r="F7" s="15">
        <f t="shared" ref="F7:F70" si="1">C7-E7</f>
        <v>22.748000000000047</v>
      </c>
    </row>
    <row r="8" spans="1:6" x14ac:dyDescent="0.2">
      <c r="A8" s="66" t="s">
        <v>2</v>
      </c>
      <c r="B8" s="103">
        <v>133.5</v>
      </c>
      <c r="C8" s="33">
        <v>142.1</v>
      </c>
      <c r="D8" s="17">
        <f t="shared" si="0"/>
        <v>106.44194756554306</v>
      </c>
      <c r="E8" s="33">
        <v>123.8</v>
      </c>
      <c r="F8" s="19">
        <f t="shared" si="1"/>
        <v>18.299999999999997</v>
      </c>
    </row>
    <row r="9" spans="1:6" x14ac:dyDescent="0.2">
      <c r="A9" s="66" t="s">
        <v>3</v>
      </c>
      <c r="B9" s="103">
        <v>3.5</v>
      </c>
      <c r="C9" s="33">
        <v>4.0999999999999996</v>
      </c>
      <c r="D9" s="17">
        <f t="shared" si="0"/>
        <v>117.14285714285712</v>
      </c>
      <c r="E9" s="33">
        <v>3.4</v>
      </c>
      <c r="F9" s="19">
        <f t="shared" si="1"/>
        <v>0.69999999999999973</v>
      </c>
    </row>
    <row r="10" spans="1:6" hidden="1" x14ac:dyDescent="0.2">
      <c r="A10" s="66" t="s">
        <v>4</v>
      </c>
      <c r="B10" s="103"/>
      <c r="C10" s="33"/>
      <c r="D10" s="17" t="e">
        <f t="shared" si="0"/>
        <v>#DIV/0!</v>
      </c>
      <c r="E10" s="33"/>
      <c r="F10" s="19">
        <f t="shared" si="1"/>
        <v>0</v>
      </c>
    </row>
    <row r="11" spans="1:6" x14ac:dyDescent="0.2">
      <c r="A11" s="66" t="s">
        <v>5</v>
      </c>
      <c r="B11" s="103">
        <v>410</v>
      </c>
      <c r="C11" s="33">
        <v>417.3</v>
      </c>
      <c r="D11" s="17">
        <f t="shared" si="0"/>
        <v>101.78048780487805</v>
      </c>
      <c r="E11" s="33">
        <v>424.6</v>
      </c>
      <c r="F11" s="19">
        <f t="shared" si="1"/>
        <v>-7.3000000000000114</v>
      </c>
    </row>
    <row r="12" spans="1:6" hidden="1" x14ac:dyDescent="0.2">
      <c r="A12" s="66" t="s">
        <v>6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66" t="s">
        <v>7</v>
      </c>
      <c r="B13" s="103">
        <v>0.4</v>
      </c>
      <c r="C13" s="33"/>
      <c r="D13" s="17">
        <f t="shared" si="0"/>
        <v>0</v>
      </c>
      <c r="E13" s="33">
        <v>0.4</v>
      </c>
      <c r="F13" s="19">
        <f t="shared" si="1"/>
        <v>-0.4</v>
      </c>
    </row>
    <row r="14" spans="1:6" hidden="1" x14ac:dyDescent="0.2">
      <c r="A14" s="66" t="s">
        <v>8</v>
      </c>
      <c r="B14" s="103"/>
      <c r="C14" s="33"/>
      <c r="D14" s="17" t="e">
        <f t="shared" si="0"/>
        <v>#DIV/0!</v>
      </c>
      <c r="E14" s="33"/>
      <c r="F14" s="19">
        <f t="shared" si="1"/>
        <v>0</v>
      </c>
    </row>
    <row r="15" spans="1:6" x14ac:dyDescent="0.2">
      <c r="A15" s="66" t="s">
        <v>9</v>
      </c>
      <c r="B15" s="103">
        <v>160</v>
      </c>
      <c r="C15" s="33">
        <v>148.69999999999999</v>
      </c>
      <c r="D15" s="17">
        <f t="shared" si="0"/>
        <v>92.9375</v>
      </c>
      <c r="E15" s="33">
        <v>143.69999999999999</v>
      </c>
      <c r="F15" s="19">
        <f t="shared" si="1"/>
        <v>5</v>
      </c>
    </row>
    <row r="16" spans="1:6" x14ac:dyDescent="0.2">
      <c r="A16" s="66" t="s">
        <v>10</v>
      </c>
      <c r="B16" s="103">
        <v>177.8</v>
      </c>
      <c r="C16" s="33">
        <v>180.3</v>
      </c>
      <c r="D16" s="17">
        <f t="shared" si="0"/>
        <v>101.4060742407199</v>
      </c>
      <c r="E16" s="33">
        <v>172</v>
      </c>
      <c r="F16" s="19">
        <f t="shared" si="1"/>
        <v>8.3000000000000114</v>
      </c>
    </row>
    <row r="17" spans="1:6" hidden="1" x14ac:dyDescent="0.2">
      <c r="A17" s="66" t="s">
        <v>11</v>
      </c>
      <c r="B17" s="103">
        <v>0.46700000000000003</v>
      </c>
      <c r="C17" s="33"/>
      <c r="D17" s="17">
        <f t="shared" si="0"/>
        <v>0</v>
      </c>
      <c r="E17" s="33"/>
      <c r="F17" s="19">
        <f t="shared" si="1"/>
        <v>0</v>
      </c>
    </row>
    <row r="18" spans="1:6" x14ac:dyDescent="0.2">
      <c r="A18" s="66" t="s">
        <v>12</v>
      </c>
      <c r="B18" s="103">
        <v>72.5</v>
      </c>
      <c r="C18" s="33">
        <v>64.48</v>
      </c>
      <c r="D18" s="17">
        <f t="shared" si="0"/>
        <v>88.937931034482759</v>
      </c>
      <c r="E18" s="33">
        <v>70.2</v>
      </c>
      <c r="F18" s="19">
        <f t="shared" si="1"/>
        <v>-5.7199999999999989</v>
      </c>
    </row>
    <row r="19" spans="1:6" x14ac:dyDescent="0.2">
      <c r="A19" s="66" t="s">
        <v>13</v>
      </c>
      <c r="B19" s="103">
        <v>46</v>
      </c>
      <c r="C19" s="33">
        <v>41.5</v>
      </c>
      <c r="D19" s="17">
        <f t="shared" si="0"/>
        <v>90.217391304347828</v>
      </c>
      <c r="E19" s="33">
        <v>48.3</v>
      </c>
      <c r="F19" s="19">
        <f t="shared" si="1"/>
        <v>-6.7999999999999972</v>
      </c>
    </row>
    <row r="20" spans="1:6" ht="14.25" hidden="1" customHeight="1" x14ac:dyDescent="0.2">
      <c r="A20" s="66" t="s">
        <v>14</v>
      </c>
      <c r="B20" s="103"/>
      <c r="C20" s="33"/>
      <c r="D20" s="17" t="e">
        <f t="shared" si="0"/>
        <v>#DIV/0!</v>
      </c>
      <c r="E20" s="33"/>
      <c r="F20" s="19">
        <f t="shared" si="1"/>
        <v>0</v>
      </c>
    </row>
    <row r="21" spans="1:6" x14ac:dyDescent="0.2">
      <c r="A21" s="66" t="s">
        <v>15</v>
      </c>
      <c r="B21" s="103">
        <v>380.74099999999999</v>
      </c>
      <c r="C21" s="33">
        <v>382.06799999999998</v>
      </c>
      <c r="D21" s="17">
        <f t="shared" si="0"/>
        <v>100.34853089107818</v>
      </c>
      <c r="E21" s="33">
        <v>373.3</v>
      </c>
      <c r="F21" s="19">
        <f t="shared" si="1"/>
        <v>8.7679999999999723</v>
      </c>
    </row>
    <row r="22" spans="1:6" ht="14.25" hidden="1" customHeight="1" x14ac:dyDescent="0.2">
      <c r="A22" s="66" t="s">
        <v>16</v>
      </c>
      <c r="B22" s="103"/>
      <c r="C22" s="33"/>
      <c r="D22" s="17" t="e">
        <f t="shared" si="0"/>
        <v>#DIV/0!</v>
      </c>
      <c r="E22" s="33"/>
      <c r="F22" s="19">
        <f t="shared" si="1"/>
        <v>0</v>
      </c>
    </row>
    <row r="23" spans="1:6" x14ac:dyDescent="0.2">
      <c r="A23" s="66" t="s">
        <v>17</v>
      </c>
      <c r="B23" s="103">
        <v>16.079999999999998</v>
      </c>
      <c r="C23" s="33">
        <v>14.2</v>
      </c>
      <c r="D23" s="17">
        <f t="shared" si="0"/>
        <v>88.308457711442784</v>
      </c>
      <c r="E23" s="33">
        <v>12.3</v>
      </c>
      <c r="F23" s="19">
        <f t="shared" si="1"/>
        <v>1.8999999999999986</v>
      </c>
    </row>
    <row r="24" spans="1:6" hidden="1" x14ac:dyDescent="0.2">
      <c r="A24" s="66" t="s">
        <v>18</v>
      </c>
      <c r="B24" s="103"/>
      <c r="C24" s="33"/>
      <c r="D24" s="17" t="e">
        <f t="shared" si="0"/>
        <v>#DIV/0!</v>
      </c>
      <c r="E24" s="33">
        <v>0</v>
      </c>
      <c r="F24" s="19">
        <f t="shared" si="1"/>
        <v>0</v>
      </c>
    </row>
    <row r="25" spans="1:6" hidden="1" x14ac:dyDescent="0.2">
      <c r="A25" s="66" t="s">
        <v>109</v>
      </c>
      <c r="B25" s="103"/>
      <c r="C25" s="33"/>
      <c r="D25" s="17" t="e">
        <f t="shared" si="0"/>
        <v>#DIV/0!</v>
      </c>
      <c r="E25" s="33"/>
      <c r="F25" s="19">
        <f t="shared" si="1"/>
        <v>0</v>
      </c>
    </row>
    <row r="26" spans="1:6" s="23" customFormat="1" ht="15" hidden="1" x14ac:dyDescent="0.25">
      <c r="A26" s="65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</row>
    <row r="27" spans="1:6" hidden="1" x14ac:dyDescent="0.2">
      <c r="A27" s="66" t="s">
        <v>20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21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22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23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24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25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1" hidden="1" x14ac:dyDescent="0.2">
      <c r="A33" s="66" t="s">
        <v>26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1" hidden="1" x14ac:dyDescent="0.2">
      <c r="A34" s="66" t="s">
        <v>27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1" hidden="1" x14ac:dyDescent="0.2">
      <c r="A35" s="66" t="s">
        <v>28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1" hidden="1" x14ac:dyDescent="0.2">
      <c r="A36" s="66" t="s">
        <v>29</v>
      </c>
      <c r="B36" s="103"/>
      <c r="C36" s="33"/>
      <c r="D36" s="17" t="e">
        <f t="shared" si="0"/>
        <v>#DIV/0!</v>
      </c>
      <c r="E36" s="33">
        <v>0</v>
      </c>
      <c r="F36" s="19">
        <f t="shared" si="1"/>
        <v>0</v>
      </c>
    </row>
    <row r="37" spans="1:21" s="23" customFormat="1" ht="15" x14ac:dyDescent="0.25">
      <c r="A37" s="65" t="s">
        <v>30</v>
      </c>
      <c r="B37" s="14">
        <v>1577.6030000000001</v>
      </c>
      <c r="C37" s="30">
        <f>SUM(C38:C45)</f>
        <v>1742.127</v>
      </c>
      <c r="D37" s="13">
        <f t="shared" si="0"/>
        <v>110.42873270398192</v>
      </c>
      <c r="E37" s="30">
        <v>1748.8</v>
      </c>
      <c r="F37" s="15">
        <f t="shared" si="1"/>
        <v>-6.6730000000000018</v>
      </c>
    </row>
    <row r="38" spans="1:21" x14ac:dyDescent="0.2">
      <c r="A38" s="66" t="s">
        <v>31</v>
      </c>
      <c r="B38" s="103">
        <v>61.82</v>
      </c>
      <c r="C38" s="33">
        <v>49.02</v>
      </c>
      <c r="D38" s="33">
        <f t="shared" si="0"/>
        <v>79.294726625687488</v>
      </c>
      <c r="E38" s="33">
        <v>48.8</v>
      </c>
      <c r="F38" s="19">
        <f t="shared" si="1"/>
        <v>0.22000000000000597</v>
      </c>
    </row>
    <row r="39" spans="1:21" x14ac:dyDescent="0.2">
      <c r="A39" s="66" t="s">
        <v>32</v>
      </c>
      <c r="B39" s="103">
        <v>7</v>
      </c>
      <c r="C39" s="33">
        <v>5.93</v>
      </c>
      <c r="D39" s="17">
        <f t="shared" si="0"/>
        <v>84.714285714285708</v>
      </c>
      <c r="E39" s="33">
        <v>5.0999999999999996</v>
      </c>
      <c r="F39" s="19">
        <f t="shared" si="1"/>
        <v>0.83000000000000007</v>
      </c>
    </row>
    <row r="40" spans="1:21" x14ac:dyDescent="0.2">
      <c r="A40" s="66" t="s">
        <v>33</v>
      </c>
      <c r="B40" s="103">
        <v>107.583</v>
      </c>
      <c r="C40" s="33">
        <v>80.076999999999998</v>
      </c>
      <c r="D40" s="33">
        <f t="shared" si="0"/>
        <v>74.432763540708109</v>
      </c>
      <c r="E40" s="33">
        <v>111.4</v>
      </c>
      <c r="F40" s="19">
        <f t="shared" si="1"/>
        <v>-31.323000000000008</v>
      </c>
    </row>
    <row r="41" spans="1:21" x14ac:dyDescent="0.2">
      <c r="A41" s="66" t="s">
        <v>34</v>
      </c>
      <c r="B41" s="103">
        <v>378.2</v>
      </c>
      <c r="C41" s="33">
        <v>385.9</v>
      </c>
      <c r="D41" s="33">
        <f t="shared" si="0"/>
        <v>102.03595980962454</v>
      </c>
      <c r="E41" s="33">
        <v>420.3</v>
      </c>
      <c r="F41" s="19">
        <f t="shared" si="1"/>
        <v>-34.400000000000034</v>
      </c>
    </row>
    <row r="42" spans="1:21" hidden="1" x14ac:dyDescent="0.2">
      <c r="A42" s="66" t="s">
        <v>35</v>
      </c>
      <c r="B42" s="103"/>
      <c r="C42" s="33"/>
      <c r="D42" s="17" t="e">
        <f t="shared" si="0"/>
        <v>#DIV/0!</v>
      </c>
      <c r="E42" s="33"/>
      <c r="F42" s="19">
        <f t="shared" si="1"/>
        <v>0</v>
      </c>
    </row>
    <row r="43" spans="1:21" x14ac:dyDescent="0.2">
      <c r="A43" s="66" t="s">
        <v>36</v>
      </c>
      <c r="B43" s="103">
        <v>643</v>
      </c>
      <c r="C43" s="33">
        <v>585.5</v>
      </c>
      <c r="D43" s="17">
        <f t="shared" si="0"/>
        <v>91.05754276827372</v>
      </c>
      <c r="E43" s="33">
        <v>526.20000000000005</v>
      </c>
      <c r="F43" s="19">
        <f t="shared" si="1"/>
        <v>59.299999999999955</v>
      </c>
    </row>
    <row r="44" spans="1:21" x14ac:dyDescent="0.2">
      <c r="A44" s="66" t="s">
        <v>37</v>
      </c>
      <c r="B44" s="103">
        <v>380</v>
      </c>
      <c r="C44" s="33">
        <v>635.70000000000005</v>
      </c>
      <c r="D44" s="17">
        <f t="shared" si="0"/>
        <v>167.28947368421055</v>
      </c>
      <c r="E44" s="33">
        <v>637</v>
      </c>
      <c r="F44" s="19">
        <f t="shared" si="1"/>
        <v>-1.2999999999999545</v>
      </c>
    </row>
    <row r="45" spans="1:21" hidden="1" x14ac:dyDescent="0.2">
      <c r="A45" s="66" t="s">
        <v>38</v>
      </c>
      <c r="B45" s="103"/>
      <c r="C45" s="33"/>
      <c r="D45" s="17" t="e">
        <f t="shared" si="0"/>
        <v>#DIV/0!</v>
      </c>
      <c r="E45" s="33"/>
      <c r="F45" s="19">
        <f t="shared" si="1"/>
        <v>0</v>
      </c>
    </row>
    <row r="46" spans="1:21" s="23" customFormat="1" ht="15" x14ac:dyDescent="0.25">
      <c r="A46" s="65" t="s">
        <v>39</v>
      </c>
      <c r="B46" s="104">
        <v>390.46500000000003</v>
      </c>
      <c r="C46" s="30">
        <f>SUM(C47:C53)</f>
        <v>382.70100000000002</v>
      </c>
      <c r="D46" s="13">
        <f t="shared" si="0"/>
        <v>98.011601551995696</v>
      </c>
      <c r="E46" s="30">
        <v>343</v>
      </c>
      <c r="F46" s="15">
        <f t="shared" si="1"/>
        <v>39.701000000000022</v>
      </c>
    </row>
    <row r="47" spans="1:21" x14ac:dyDescent="0.2">
      <c r="A47" s="66" t="s">
        <v>40</v>
      </c>
      <c r="B47" s="103">
        <v>7.7</v>
      </c>
      <c r="C47" s="33">
        <v>7.2</v>
      </c>
      <c r="D47" s="17">
        <f t="shared" si="0"/>
        <v>93.506493506493499</v>
      </c>
      <c r="E47" s="33">
        <v>8.1</v>
      </c>
      <c r="F47" s="19">
        <f t="shared" si="1"/>
        <v>-0.89999999999999947</v>
      </c>
    </row>
    <row r="48" spans="1:21" x14ac:dyDescent="0.2">
      <c r="A48" s="66" t="s">
        <v>41</v>
      </c>
      <c r="B48" s="103">
        <v>10.54</v>
      </c>
      <c r="C48" s="33">
        <v>8.9</v>
      </c>
      <c r="D48" s="17">
        <f t="shared" si="0"/>
        <v>84.440227703984831</v>
      </c>
      <c r="E48" s="33">
        <v>8.8000000000000007</v>
      </c>
      <c r="F48" s="19">
        <f t="shared" si="1"/>
        <v>9.9999999999999645E-2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55" customFormat="1" x14ac:dyDescent="0.2">
      <c r="A49" s="66" t="s">
        <v>42</v>
      </c>
      <c r="B49" s="105">
        <v>22.1</v>
      </c>
      <c r="C49" s="53">
        <v>16.600000000000001</v>
      </c>
      <c r="D49" s="17">
        <f t="shared" si="0"/>
        <v>75.113122171945705</v>
      </c>
      <c r="E49" s="53">
        <v>19.100000000000001</v>
      </c>
      <c r="F49" s="19">
        <f t="shared" si="1"/>
        <v>-2.5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">
      <c r="A50" s="66" t="s">
        <v>43</v>
      </c>
      <c r="B50" s="103">
        <v>11.125</v>
      </c>
      <c r="C50" s="39">
        <v>11.125</v>
      </c>
      <c r="D50" s="17">
        <f t="shared" si="0"/>
        <v>100</v>
      </c>
      <c r="E50" s="39">
        <v>11.4</v>
      </c>
      <c r="F50" s="19">
        <f t="shared" si="1"/>
        <v>-0.27500000000000036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66" t="s">
        <v>44</v>
      </c>
      <c r="B51" s="103">
        <v>3.2</v>
      </c>
      <c r="C51" s="33">
        <v>3</v>
      </c>
      <c r="D51" s="17">
        <f t="shared" si="0"/>
        <v>93.75</v>
      </c>
      <c r="E51" s="33">
        <v>3.7</v>
      </c>
      <c r="F51" s="19">
        <f t="shared" si="1"/>
        <v>-0.70000000000000018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66" t="s">
        <v>45</v>
      </c>
      <c r="B52" s="103">
        <v>13.5</v>
      </c>
      <c r="C52" s="33">
        <v>12.576000000000001</v>
      </c>
      <c r="D52" s="17">
        <f t="shared" si="0"/>
        <v>93.155555555555551</v>
      </c>
      <c r="E52" s="33">
        <v>25.5</v>
      </c>
      <c r="F52" s="19">
        <f t="shared" si="1"/>
        <v>-12.923999999999999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86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266.39999999999998</v>
      </c>
      <c r="F53" s="19">
        <f t="shared" si="1"/>
        <v>56.900000000000034</v>
      </c>
    </row>
    <row r="54" spans="1:21" s="23" customFormat="1" ht="15" x14ac:dyDescent="0.25">
      <c r="A54" s="65" t="s">
        <v>47</v>
      </c>
      <c r="B54" s="104">
        <v>3318.5529999999999</v>
      </c>
      <c r="C54" s="30">
        <f>SUM(C55:C68)</f>
        <v>3495.6209999999996</v>
      </c>
      <c r="D54" s="13">
        <f t="shared" si="0"/>
        <v>105.33569902303806</v>
      </c>
      <c r="E54" s="30">
        <v>3306.6</v>
      </c>
      <c r="F54" s="15">
        <f t="shared" si="1"/>
        <v>189.02099999999973</v>
      </c>
    </row>
    <row r="55" spans="1:21" x14ac:dyDescent="0.2">
      <c r="A55" s="66" t="s">
        <v>48</v>
      </c>
      <c r="B55" s="103">
        <v>219.8</v>
      </c>
      <c r="C55" s="33">
        <v>225</v>
      </c>
      <c r="D55" s="17">
        <f t="shared" si="0"/>
        <v>102.36578707916286</v>
      </c>
      <c r="E55" s="33">
        <v>217.6</v>
      </c>
      <c r="F55" s="19">
        <f t="shared" si="1"/>
        <v>7.4000000000000057</v>
      </c>
    </row>
    <row r="56" spans="1:21" hidden="1" x14ac:dyDescent="0.2">
      <c r="A56" s="66" t="s">
        <v>49</v>
      </c>
      <c r="B56" s="103"/>
      <c r="C56" s="33"/>
      <c r="D56" s="17" t="e">
        <f t="shared" si="0"/>
        <v>#DIV/0!</v>
      </c>
      <c r="E56" s="33"/>
      <c r="F56" s="19">
        <f t="shared" si="1"/>
        <v>0</v>
      </c>
    </row>
    <row r="57" spans="1:21" x14ac:dyDescent="0.2">
      <c r="A57" s="66" t="s">
        <v>50</v>
      </c>
      <c r="B57" s="103">
        <v>6</v>
      </c>
      <c r="C57" s="33">
        <v>2.7</v>
      </c>
      <c r="D57" s="17">
        <f t="shared" si="0"/>
        <v>45</v>
      </c>
      <c r="E57" s="33">
        <v>3.9</v>
      </c>
      <c r="F57" s="19">
        <f t="shared" si="1"/>
        <v>-1.1999999999999997</v>
      </c>
    </row>
    <row r="58" spans="1:21" x14ac:dyDescent="0.2">
      <c r="A58" s="66" t="s">
        <v>51</v>
      </c>
      <c r="B58" s="103">
        <v>113.7</v>
      </c>
      <c r="C58" s="33">
        <v>136.6</v>
      </c>
      <c r="D58" s="17">
        <f t="shared" si="0"/>
        <v>120.14072119613016</v>
      </c>
      <c r="E58" s="33">
        <v>141.1</v>
      </c>
      <c r="F58" s="19">
        <f t="shared" si="1"/>
        <v>-4.5</v>
      </c>
    </row>
    <row r="59" spans="1:21" hidden="1" x14ac:dyDescent="0.2">
      <c r="A59" s="66" t="s">
        <v>52</v>
      </c>
      <c r="B59" s="103"/>
      <c r="C59" s="33"/>
      <c r="D59" s="17" t="e">
        <f t="shared" si="0"/>
        <v>#DIV/0!</v>
      </c>
      <c r="E59" s="33"/>
      <c r="F59" s="19">
        <f t="shared" si="1"/>
        <v>0</v>
      </c>
    </row>
    <row r="60" spans="1:21" x14ac:dyDescent="0.2">
      <c r="A60" s="66" t="s">
        <v>53</v>
      </c>
      <c r="B60" s="103">
        <v>6.8</v>
      </c>
      <c r="C60" s="33">
        <v>3.6</v>
      </c>
      <c r="D60" s="17">
        <f t="shared" si="0"/>
        <v>52.941176470588239</v>
      </c>
      <c r="E60" s="33">
        <v>6.2</v>
      </c>
      <c r="F60" s="19">
        <f t="shared" si="1"/>
        <v>-2.6</v>
      </c>
    </row>
    <row r="61" spans="1:21" hidden="1" x14ac:dyDescent="0.2">
      <c r="A61" s="66" t="s">
        <v>54</v>
      </c>
      <c r="B61" s="103"/>
      <c r="C61" s="33"/>
      <c r="D61" s="17" t="e">
        <f t="shared" si="0"/>
        <v>#DIV/0!</v>
      </c>
      <c r="E61" s="33"/>
      <c r="F61" s="19">
        <f t="shared" si="1"/>
        <v>0</v>
      </c>
    </row>
    <row r="62" spans="1:21" hidden="1" x14ac:dyDescent="0.2">
      <c r="A62" s="66" t="s">
        <v>55</v>
      </c>
      <c r="B62" s="103"/>
      <c r="C62" s="33"/>
      <c r="D62" s="17" t="e">
        <f t="shared" si="0"/>
        <v>#DIV/0!</v>
      </c>
      <c r="E62" s="33"/>
      <c r="F62" s="19">
        <f t="shared" si="1"/>
        <v>0</v>
      </c>
    </row>
    <row r="63" spans="1:21" x14ac:dyDescent="0.2">
      <c r="A63" s="66" t="s">
        <v>56</v>
      </c>
      <c r="B63" s="103">
        <v>19.8</v>
      </c>
      <c r="C63" s="33">
        <v>14.3</v>
      </c>
      <c r="D63" s="17">
        <f t="shared" si="0"/>
        <v>72.222222222222214</v>
      </c>
      <c r="E63" s="33">
        <v>27.2</v>
      </c>
      <c r="F63" s="19">
        <f t="shared" si="1"/>
        <v>-12.899999999999999</v>
      </c>
    </row>
    <row r="64" spans="1:21" x14ac:dyDescent="0.2">
      <c r="A64" s="66" t="s">
        <v>57</v>
      </c>
      <c r="B64" s="103">
        <v>723</v>
      </c>
      <c r="C64" s="33">
        <v>867.5</v>
      </c>
      <c r="D64" s="17">
        <f t="shared" si="0"/>
        <v>119.98616874135546</v>
      </c>
      <c r="E64" s="33">
        <v>830.6</v>
      </c>
      <c r="F64" s="19">
        <f t="shared" si="1"/>
        <v>36.899999999999977</v>
      </c>
    </row>
    <row r="65" spans="1:6" x14ac:dyDescent="0.2">
      <c r="A65" s="66" t="s">
        <v>58</v>
      </c>
      <c r="B65" s="103">
        <v>268.10000000000002</v>
      </c>
      <c r="C65" s="33">
        <v>241.214</v>
      </c>
      <c r="D65" s="17">
        <f t="shared" si="0"/>
        <v>89.971652368519202</v>
      </c>
      <c r="E65" s="33">
        <v>240.9</v>
      </c>
      <c r="F65" s="19">
        <f t="shared" si="1"/>
        <v>0.31399999999999295</v>
      </c>
    </row>
    <row r="66" spans="1:6" x14ac:dyDescent="0.2">
      <c r="A66" s="66" t="s">
        <v>59</v>
      </c>
      <c r="B66" s="103">
        <v>581.5</v>
      </c>
      <c r="C66" s="33">
        <v>628.70000000000005</v>
      </c>
      <c r="D66" s="17">
        <f t="shared" si="0"/>
        <v>108.11693895098884</v>
      </c>
      <c r="E66" s="33">
        <v>575.1</v>
      </c>
      <c r="F66" s="19">
        <f t="shared" si="1"/>
        <v>53.600000000000023</v>
      </c>
    </row>
    <row r="67" spans="1:6" x14ac:dyDescent="0.2">
      <c r="A67" s="66" t="s">
        <v>60</v>
      </c>
      <c r="B67" s="103">
        <v>1156.3</v>
      </c>
      <c r="C67" s="33">
        <v>1163.8</v>
      </c>
      <c r="D67" s="17">
        <f t="shared" si="0"/>
        <v>100.64862060019027</v>
      </c>
      <c r="E67" s="33">
        <v>1044.2</v>
      </c>
      <c r="F67" s="19">
        <f t="shared" si="1"/>
        <v>119.59999999999991</v>
      </c>
    </row>
    <row r="68" spans="1:6" s="23" customFormat="1" ht="15" x14ac:dyDescent="0.25">
      <c r="A68" s="66" t="s">
        <v>61</v>
      </c>
      <c r="B68" s="18">
        <v>223.553</v>
      </c>
      <c r="C68" s="33">
        <v>212.20699999999999</v>
      </c>
      <c r="D68" s="17">
        <f t="shared" si="0"/>
        <v>94.924693473136131</v>
      </c>
      <c r="E68" s="33">
        <v>219.8</v>
      </c>
      <c r="F68" s="19">
        <f t="shared" si="1"/>
        <v>-7.5930000000000177</v>
      </c>
    </row>
    <row r="69" spans="1:6" s="23" customFormat="1" ht="15" x14ac:dyDescent="0.25">
      <c r="A69" s="65" t="s">
        <v>62</v>
      </c>
      <c r="B69" s="104">
        <v>96.992000000000004</v>
      </c>
      <c r="C69" s="30">
        <f>SUM(C70:C75)-C73-C74</f>
        <v>108.00399999999999</v>
      </c>
      <c r="D69" s="13">
        <f>C69/B69*100</f>
        <v>111.35351369185086</v>
      </c>
      <c r="E69" s="30">
        <v>95.6</v>
      </c>
      <c r="F69" s="15">
        <f t="shared" si="1"/>
        <v>12.403999999999996</v>
      </c>
    </row>
    <row r="70" spans="1:6" x14ac:dyDescent="0.2">
      <c r="A70" s="66" t="s">
        <v>63</v>
      </c>
      <c r="B70" s="103">
        <v>25.292000000000002</v>
      </c>
      <c r="C70" s="33">
        <v>25.904</v>
      </c>
      <c r="D70" s="17">
        <f t="shared" ref="D70:D103" si="2">C70/B70*100</f>
        <v>102.41973746639252</v>
      </c>
      <c r="E70" s="33">
        <v>25.7</v>
      </c>
      <c r="F70" s="19">
        <f t="shared" si="1"/>
        <v>0.20400000000000063</v>
      </c>
    </row>
    <row r="71" spans="1:6" hidden="1" x14ac:dyDescent="0.2">
      <c r="A71" s="66" t="s">
        <v>64</v>
      </c>
      <c r="B71" s="103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6" hidden="1" x14ac:dyDescent="0.2">
      <c r="A72" s="66" t="s">
        <v>65</v>
      </c>
      <c r="B72" s="103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66" t="s">
        <v>66</v>
      </c>
      <c r="B73" s="103"/>
      <c r="C73" s="33"/>
      <c r="D73" s="17" t="e">
        <f t="shared" si="2"/>
        <v>#DIV/0!</v>
      </c>
      <c r="E73" s="33"/>
      <c r="F73" s="19">
        <f t="shared" si="3"/>
        <v>0</v>
      </c>
    </row>
    <row r="74" spans="1:6" hidden="1" x14ac:dyDescent="0.2">
      <c r="A74" s="66" t="s">
        <v>67</v>
      </c>
      <c r="B74" s="103"/>
      <c r="C74" s="33"/>
      <c r="D74" s="17" t="e">
        <f t="shared" si="2"/>
        <v>#DIV/0!</v>
      </c>
      <c r="E74" s="33"/>
      <c r="F74" s="19">
        <f t="shared" si="3"/>
        <v>0</v>
      </c>
    </row>
    <row r="75" spans="1:6" s="23" customFormat="1" ht="15" x14ac:dyDescent="0.25">
      <c r="A75" s="66" t="s">
        <v>68</v>
      </c>
      <c r="B75" s="18">
        <v>71.7</v>
      </c>
      <c r="C75" s="33">
        <v>82.1</v>
      </c>
      <c r="D75" s="17">
        <f t="shared" si="2"/>
        <v>114.50488145048814</v>
      </c>
      <c r="E75" s="33">
        <v>69.900000000000006</v>
      </c>
      <c r="F75" s="19">
        <f t="shared" si="3"/>
        <v>12.199999999999989</v>
      </c>
    </row>
    <row r="76" spans="1:6" s="23" customFormat="1" ht="15" x14ac:dyDescent="0.25">
      <c r="A76" s="65" t="s">
        <v>69</v>
      </c>
      <c r="B76" s="104">
        <v>776.6099999999999</v>
      </c>
      <c r="C76" s="30">
        <f>SUM(C77:C92)-C83-C84-C86-C92</f>
        <v>702.96299999999997</v>
      </c>
      <c r="D76" s="13">
        <f t="shared" si="2"/>
        <v>90.516861745277552</v>
      </c>
      <c r="E76" s="30">
        <v>645.20000000000005</v>
      </c>
      <c r="F76" s="15">
        <f t="shared" si="3"/>
        <v>57.76299999999992</v>
      </c>
    </row>
    <row r="77" spans="1:6" hidden="1" x14ac:dyDescent="0.2">
      <c r="A77" s="66" t="s">
        <v>70</v>
      </c>
      <c r="B77" s="103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66" t="s">
        <v>71</v>
      </c>
      <c r="B78" s="103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66" t="s">
        <v>72</v>
      </c>
      <c r="B79" s="103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66" t="s">
        <v>73</v>
      </c>
      <c r="B80" s="103">
        <v>0.3</v>
      </c>
      <c r="C80" s="33">
        <v>0.39</v>
      </c>
      <c r="D80" s="17">
        <f t="shared" si="2"/>
        <v>130</v>
      </c>
      <c r="E80" s="33">
        <v>0.5</v>
      </c>
      <c r="F80" s="19">
        <f t="shared" si="3"/>
        <v>-0.10999999999999999</v>
      </c>
    </row>
    <row r="81" spans="1:6" x14ac:dyDescent="0.2">
      <c r="A81" s="66" t="s">
        <v>74</v>
      </c>
      <c r="B81" s="103">
        <v>700</v>
      </c>
      <c r="C81" s="33">
        <v>633.4</v>
      </c>
      <c r="D81" s="17">
        <f t="shared" si="2"/>
        <v>90.48571428571428</v>
      </c>
      <c r="E81" s="33">
        <v>574.20000000000005</v>
      </c>
      <c r="F81" s="19">
        <f t="shared" si="3"/>
        <v>59.199999999999932</v>
      </c>
    </row>
    <row r="82" spans="1:6" x14ac:dyDescent="0.2">
      <c r="A82" s="66" t="s">
        <v>75</v>
      </c>
      <c r="B82" s="103">
        <v>1</v>
      </c>
      <c r="C82" s="33">
        <v>1.673</v>
      </c>
      <c r="D82" s="17">
        <f t="shared" si="2"/>
        <v>167.3</v>
      </c>
      <c r="E82" s="33">
        <v>2.4</v>
      </c>
      <c r="F82" s="19">
        <f t="shared" si="3"/>
        <v>-0.72699999999999987</v>
      </c>
    </row>
    <row r="83" spans="1:6" hidden="1" x14ac:dyDescent="0.2">
      <c r="A83" s="66" t="s">
        <v>76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77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78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6" t="s">
        <v>79</v>
      </c>
      <c r="B86" s="103"/>
      <c r="C86" s="33"/>
      <c r="D86" s="17" t="e">
        <f t="shared" si="2"/>
        <v>#DIV/0!</v>
      </c>
      <c r="E86" s="33"/>
      <c r="F86" s="19">
        <f t="shared" si="3"/>
        <v>0</v>
      </c>
    </row>
    <row r="87" spans="1:6" x14ac:dyDescent="0.2">
      <c r="A87" s="66" t="s">
        <v>80</v>
      </c>
      <c r="B87" s="103">
        <v>0.31</v>
      </c>
      <c r="C87" s="33">
        <v>1.3</v>
      </c>
      <c r="D87" s="17">
        <f t="shared" si="2"/>
        <v>419.35483870967738</v>
      </c>
      <c r="E87" s="33"/>
      <c r="F87" s="19">
        <f t="shared" si="3"/>
        <v>1.3</v>
      </c>
    </row>
    <row r="88" spans="1:6" x14ac:dyDescent="0.2">
      <c r="A88" s="66" t="s">
        <v>81</v>
      </c>
      <c r="B88" s="103">
        <v>15</v>
      </c>
      <c r="C88" s="33">
        <v>11.2</v>
      </c>
      <c r="D88" s="17">
        <f t="shared" si="2"/>
        <v>74.666666666666657</v>
      </c>
      <c r="E88" s="33">
        <v>14.1</v>
      </c>
      <c r="F88" s="19">
        <f t="shared" si="3"/>
        <v>-2.9000000000000004</v>
      </c>
    </row>
    <row r="89" spans="1:6" x14ac:dyDescent="0.2">
      <c r="A89" s="68" t="s">
        <v>82</v>
      </c>
      <c r="B89" s="106">
        <v>60</v>
      </c>
      <c r="C89" s="43">
        <v>55</v>
      </c>
      <c r="D89" s="25">
        <f t="shared" si="2"/>
        <v>91.666666666666657</v>
      </c>
      <c r="E89" s="43">
        <v>54</v>
      </c>
      <c r="F89" s="26">
        <f t="shared" si="3"/>
        <v>1</v>
      </c>
    </row>
    <row r="90" spans="1:6" hidden="1" x14ac:dyDescent="0.2">
      <c r="A90" s="52" t="s">
        <v>83</v>
      </c>
      <c r="B90" s="93"/>
      <c r="C90" s="61"/>
      <c r="D90" s="62" t="e">
        <f t="shared" si="2"/>
        <v>#DIV/0!</v>
      </c>
      <c r="E90" s="61"/>
      <c r="F90" s="63">
        <f t="shared" si="3"/>
        <v>0</v>
      </c>
    </row>
    <row r="91" spans="1:6" hidden="1" x14ac:dyDescent="0.2">
      <c r="A91" s="50" t="s">
        <v>84</v>
      </c>
      <c r="B91" s="84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85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84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84"/>
      <c r="C95" s="33"/>
      <c r="D95" s="17" t="e">
        <f t="shared" si="2"/>
        <v>#DIV/0!</v>
      </c>
      <c r="E95" s="60"/>
      <c r="F95" s="19">
        <f t="shared" si="3"/>
        <v>0</v>
      </c>
    </row>
    <row r="96" spans="1:6" hidden="1" x14ac:dyDescent="0.2">
      <c r="A96" s="50" t="s">
        <v>89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84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84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89" t="s">
        <v>96</v>
      </c>
      <c r="B103" s="87"/>
      <c r="C103" s="87"/>
      <c r="D103" s="88" t="e">
        <f t="shared" si="2"/>
        <v>#DIV/0!</v>
      </c>
      <c r="E103" s="88"/>
      <c r="F103" s="90"/>
    </row>
    <row r="104" spans="1:6" s="20" customFormat="1" hidden="1" x14ac:dyDescent="0.2">
      <c r="B104" s="91"/>
      <c r="C104" s="91"/>
      <c r="D104" s="91"/>
      <c r="E104" s="92"/>
      <c r="F104" s="91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58"/>
    </row>
    <row r="476" spans="1:1" x14ac:dyDescent="0.2">
      <c r="A476" s="58"/>
    </row>
    <row r="477" spans="1:1" x14ac:dyDescent="0.2">
      <c r="A477" s="58"/>
    </row>
    <row r="478" spans="1:1" x14ac:dyDescent="0.2">
      <c r="A478" s="58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88" sqref="C88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64" customFormat="1" ht="33" customHeight="1" x14ac:dyDescent="0.25">
      <c r="A1" s="175" t="s">
        <v>146</v>
      </c>
      <c r="B1" s="176"/>
      <c r="C1" s="176"/>
      <c r="D1" s="176"/>
      <c r="E1" s="176"/>
      <c r="F1" s="176"/>
    </row>
    <row r="2" spans="1:9" s="64" customFormat="1" ht="15.75" x14ac:dyDescent="0.25">
      <c r="A2" s="184" t="str">
        <f>'яров.сев и зерновые'!A2:K2</f>
        <v>по состоянию на 15 июня 2018 г.</v>
      </c>
      <c r="B2" s="184"/>
      <c r="C2" s="184"/>
      <c r="D2" s="184"/>
      <c r="E2" s="184"/>
      <c r="F2" s="184"/>
    </row>
    <row r="3" spans="1:9" ht="15" x14ac:dyDescent="0.2">
      <c r="A3" s="178" t="s">
        <v>97</v>
      </c>
      <c r="B3" s="178" t="s">
        <v>138</v>
      </c>
      <c r="C3" s="186" t="s">
        <v>122</v>
      </c>
      <c r="D3" s="187"/>
      <c r="E3" s="187"/>
      <c r="F3" s="188"/>
    </row>
    <row r="4" spans="1:9" ht="41.25" customHeight="1" x14ac:dyDescent="0.2">
      <c r="A4" s="179"/>
      <c r="B4" s="179"/>
      <c r="C4" s="126" t="s">
        <v>102</v>
      </c>
      <c r="D4" s="126" t="s">
        <v>99</v>
      </c>
      <c r="E4" s="126" t="s">
        <v>103</v>
      </c>
      <c r="F4" s="126" t="s">
        <v>104</v>
      </c>
    </row>
    <row r="5" spans="1:9" s="23" customFormat="1" ht="15" x14ac:dyDescent="0.25">
      <c r="A5" s="83" t="s">
        <v>0</v>
      </c>
      <c r="B5" s="102">
        <v>2712.7830000000004</v>
      </c>
      <c r="C5" s="28">
        <f>C6+C25+C36+C45+C53+C68+C75+C92</f>
        <v>2693.25</v>
      </c>
      <c r="D5" s="9">
        <f t="shared" ref="D5:D68" si="0">C5/B5*100</f>
        <v>99.279964523516981</v>
      </c>
      <c r="E5" s="28">
        <v>2380</v>
      </c>
      <c r="F5" s="10">
        <f>C5-E5</f>
        <v>313.25</v>
      </c>
      <c r="I5" s="46"/>
    </row>
    <row r="6" spans="1:9" s="23" customFormat="1" ht="15" x14ac:dyDescent="0.25">
      <c r="A6" s="65" t="s">
        <v>1</v>
      </c>
      <c r="B6" s="14">
        <v>804.72900000000004</v>
      </c>
      <c r="C6" s="30">
        <f>SUM(C7:C23)</f>
        <v>878.82099999999991</v>
      </c>
      <c r="D6" s="13">
        <f t="shared" si="0"/>
        <v>109.20707467979902</v>
      </c>
      <c r="E6" s="30">
        <v>752.7</v>
      </c>
      <c r="F6" s="15">
        <f t="shared" ref="F6:F69" si="1">C6-E6</f>
        <v>126.12099999999987</v>
      </c>
      <c r="I6" s="46"/>
    </row>
    <row r="7" spans="1:9" ht="15" x14ac:dyDescent="0.25">
      <c r="A7" s="66" t="s">
        <v>2</v>
      </c>
      <c r="B7" s="103">
        <v>214</v>
      </c>
      <c r="C7" s="33">
        <v>231</v>
      </c>
      <c r="D7" s="17">
        <f t="shared" si="0"/>
        <v>107.94392523364486</v>
      </c>
      <c r="E7" s="33">
        <v>208.4</v>
      </c>
      <c r="F7" s="19">
        <f t="shared" si="1"/>
        <v>22.599999999999994</v>
      </c>
      <c r="I7" s="46"/>
    </row>
    <row r="8" spans="1:9" ht="15" x14ac:dyDescent="0.25">
      <c r="A8" s="66" t="s">
        <v>3</v>
      </c>
      <c r="B8" s="103">
        <v>15.3</v>
      </c>
      <c r="C8" s="33">
        <v>20.399999999999999</v>
      </c>
      <c r="D8" s="17">
        <f t="shared" si="0"/>
        <v>133.33333333333331</v>
      </c>
      <c r="E8" s="33">
        <v>15.9</v>
      </c>
      <c r="F8" s="19">
        <f t="shared" si="1"/>
        <v>4.4999999999999982</v>
      </c>
      <c r="I8" s="46"/>
    </row>
    <row r="9" spans="1:9" ht="15" hidden="1" x14ac:dyDescent="0.25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66" t="s">
        <v>5</v>
      </c>
      <c r="B10" s="103">
        <v>102.4</v>
      </c>
      <c r="C10" s="33">
        <v>94.5</v>
      </c>
      <c r="D10" s="17">
        <f t="shared" si="0"/>
        <v>92.28515625</v>
      </c>
      <c r="E10" s="33">
        <v>99.9</v>
      </c>
      <c r="F10" s="19">
        <f t="shared" si="1"/>
        <v>-5.4000000000000057</v>
      </c>
      <c r="I10" s="46"/>
    </row>
    <row r="11" spans="1:9" ht="15" hidden="1" x14ac:dyDescent="0.25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66" t="s">
        <v>7</v>
      </c>
      <c r="B12" s="103"/>
      <c r="C12" s="33"/>
      <c r="D12" s="17" t="e">
        <f t="shared" si="0"/>
        <v>#DIV/0!</v>
      </c>
      <c r="E12" s="33">
        <v>0.2</v>
      </c>
      <c r="F12" s="19">
        <f t="shared" si="1"/>
        <v>-0.2</v>
      </c>
      <c r="I12" s="46"/>
    </row>
    <row r="13" spans="1:9" ht="15" hidden="1" x14ac:dyDescent="0.25">
      <c r="A13" s="66" t="s">
        <v>8</v>
      </c>
      <c r="B13" s="103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6" t="s">
        <v>9</v>
      </c>
      <c r="B14" s="103">
        <v>180</v>
      </c>
      <c r="C14" s="33">
        <v>216</v>
      </c>
      <c r="D14" s="17">
        <f t="shared" si="0"/>
        <v>120</v>
      </c>
      <c r="E14" s="33">
        <v>170</v>
      </c>
      <c r="F14" s="19">
        <f t="shared" si="1"/>
        <v>46</v>
      </c>
      <c r="I14" s="46"/>
    </row>
    <row r="15" spans="1:9" ht="15" x14ac:dyDescent="0.25">
      <c r="A15" s="66" t="s">
        <v>10</v>
      </c>
      <c r="B15" s="103">
        <v>78.5</v>
      </c>
      <c r="C15" s="33">
        <v>72.5</v>
      </c>
      <c r="D15" s="17">
        <f t="shared" si="0"/>
        <v>92.356687898089177</v>
      </c>
      <c r="E15" s="33">
        <v>64.900000000000006</v>
      </c>
      <c r="F15" s="19">
        <f t="shared" si="1"/>
        <v>7.5999999999999943</v>
      </c>
      <c r="I15" s="46"/>
    </row>
    <row r="16" spans="1:9" ht="15" hidden="1" x14ac:dyDescent="0.25">
      <c r="A16" s="66" t="s">
        <v>11</v>
      </c>
      <c r="B16" s="103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6" t="s">
        <v>12</v>
      </c>
      <c r="B17" s="103">
        <v>73.400000000000006</v>
      </c>
      <c r="C17" s="33">
        <v>85.5</v>
      </c>
      <c r="D17" s="17">
        <f t="shared" si="0"/>
        <v>116.48501362397819</v>
      </c>
      <c r="E17" s="33">
        <v>69.7</v>
      </c>
      <c r="F17" s="19">
        <f t="shared" si="1"/>
        <v>15.799999999999997</v>
      </c>
      <c r="I17" s="46"/>
    </row>
    <row r="18" spans="1:9" ht="15" x14ac:dyDescent="0.25">
      <c r="A18" s="66" t="s">
        <v>13</v>
      </c>
      <c r="B18" s="103">
        <v>16.100000000000001</v>
      </c>
      <c r="C18" s="33">
        <v>16.399999999999999</v>
      </c>
      <c r="D18" s="17">
        <f t="shared" si="0"/>
        <v>101.86335403726707</v>
      </c>
      <c r="E18" s="33">
        <v>15.3</v>
      </c>
      <c r="F18" s="19">
        <f t="shared" si="1"/>
        <v>1.0999999999999979</v>
      </c>
      <c r="I18" s="46"/>
    </row>
    <row r="19" spans="1:9" ht="15" hidden="1" x14ac:dyDescent="0.25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66" t="s">
        <v>15</v>
      </c>
      <c r="B20" s="103">
        <v>97.747</v>
      </c>
      <c r="C20" s="33">
        <v>112.521</v>
      </c>
      <c r="D20" s="17">
        <f t="shared" si="0"/>
        <v>115.1145303692185</v>
      </c>
      <c r="E20" s="33">
        <v>83.6</v>
      </c>
      <c r="F20" s="19">
        <f t="shared" si="1"/>
        <v>28.921000000000006</v>
      </c>
      <c r="I20" s="46"/>
    </row>
    <row r="21" spans="1:9" ht="15" hidden="1" x14ac:dyDescent="0.25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27.080000000000002</v>
      </c>
      <c r="C22" s="33">
        <v>30</v>
      </c>
      <c r="D22" s="17">
        <f t="shared" si="0"/>
        <v>110.78286558345643</v>
      </c>
      <c r="E22" s="33">
        <v>24.8</v>
      </c>
      <c r="F22" s="19">
        <f t="shared" si="1"/>
        <v>5.1999999999999993</v>
      </c>
      <c r="I22" s="46"/>
    </row>
    <row r="23" spans="1:9" ht="15" hidden="1" x14ac:dyDescent="0.25">
      <c r="A23" s="66" t="s">
        <v>18</v>
      </c>
      <c r="B23" s="103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1.2</v>
      </c>
      <c r="C25" s="30">
        <f>SUM(C26:C35)-C29</f>
        <v>2.37</v>
      </c>
      <c r="D25" s="30">
        <f t="shared" si="0"/>
        <v>197.5</v>
      </c>
      <c r="E25" s="30"/>
      <c r="F25" s="15">
        <f t="shared" si="1"/>
        <v>2.37</v>
      </c>
      <c r="I25" s="46"/>
    </row>
    <row r="26" spans="1:9" ht="15" hidden="1" x14ac:dyDescent="0.25">
      <c r="A26" s="66" t="s">
        <v>20</v>
      </c>
      <c r="B26" s="103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66" t="s">
        <v>21</v>
      </c>
      <c r="B27" s="103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66" t="s">
        <v>22</v>
      </c>
      <c r="B28" s="103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66" t="s">
        <v>23</v>
      </c>
      <c r="B29" s="103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66" t="s">
        <v>24</v>
      </c>
      <c r="B30" s="103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66" t="s">
        <v>25</v>
      </c>
      <c r="B31" s="103">
        <v>1.2</v>
      </c>
      <c r="C31" s="33">
        <v>2.37</v>
      </c>
      <c r="D31" s="33">
        <f t="shared" si="0"/>
        <v>197.5</v>
      </c>
      <c r="E31" s="33"/>
      <c r="F31" s="19">
        <f t="shared" si="1"/>
        <v>2.37</v>
      </c>
      <c r="I31" s="46"/>
    </row>
    <row r="32" spans="1:9" ht="15" hidden="1" x14ac:dyDescent="0.25">
      <c r="A32" s="66" t="s">
        <v>26</v>
      </c>
      <c r="B32" s="103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66" t="s">
        <v>27</v>
      </c>
      <c r="B33" s="103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66" t="s">
        <v>28</v>
      </c>
      <c r="B34" s="103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66" t="s">
        <v>29</v>
      </c>
      <c r="B35" s="103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65" t="s">
        <v>30</v>
      </c>
      <c r="B36" s="14">
        <v>234.67</v>
      </c>
      <c r="C36" s="30">
        <f>SUM(C37:C44)</f>
        <v>238.83799999999999</v>
      </c>
      <c r="D36" s="13">
        <f t="shared" si="0"/>
        <v>101.77611113478503</v>
      </c>
      <c r="E36" s="30">
        <v>194</v>
      </c>
      <c r="F36" s="15">
        <f t="shared" si="1"/>
        <v>44.837999999999994</v>
      </c>
      <c r="I36" s="46"/>
    </row>
    <row r="37" spans="1:23" ht="15" x14ac:dyDescent="0.25">
      <c r="A37" s="66" t="s">
        <v>31</v>
      </c>
      <c r="B37" s="103">
        <v>10.26</v>
      </c>
      <c r="C37" s="33">
        <v>9.02</v>
      </c>
      <c r="D37" s="33">
        <f t="shared" si="0"/>
        <v>87.914230019493175</v>
      </c>
      <c r="E37" s="33">
        <v>8.6</v>
      </c>
      <c r="F37" s="19">
        <f t="shared" si="1"/>
        <v>0.41999999999999993</v>
      </c>
      <c r="I37" s="46"/>
    </row>
    <row r="38" spans="1:23" ht="15" hidden="1" x14ac:dyDescent="0.25">
      <c r="A38" s="66" t="s">
        <v>32</v>
      </c>
      <c r="B38" s="103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66" t="s">
        <v>33</v>
      </c>
      <c r="B39" s="103">
        <v>0.21</v>
      </c>
      <c r="C39" s="33">
        <v>0.218</v>
      </c>
      <c r="D39" s="33">
        <f t="shared" si="0"/>
        <v>103.80952380952382</v>
      </c>
      <c r="E39" s="33">
        <v>0.2</v>
      </c>
      <c r="F39" s="19">
        <f t="shared" si="1"/>
        <v>1.7999999999999988E-2</v>
      </c>
      <c r="I39" s="46"/>
    </row>
    <row r="40" spans="1:23" ht="15" x14ac:dyDescent="0.25">
      <c r="A40" s="66" t="s">
        <v>34</v>
      </c>
      <c r="B40" s="103">
        <v>207.2</v>
      </c>
      <c r="C40" s="33">
        <v>215.6</v>
      </c>
      <c r="D40" s="33">
        <f t="shared" si="0"/>
        <v>104.05405405405406</v>
      </c>
      <c r="E40" s="33">
        <v>167</v>
      </c>
      <c r="F40" s="19">
        <f t="shared" si="1"/>
        <v>48.599999999999994</v>
      </c>
      <c r="I40" s="46"/>
    </row>
    <row r="41" spans="1:23" ht="15" hidden="1" x14ac:dyDescent="0.25">
      <c r="A41" s="66" t="s">
        <v>35</v>
      </c>
      <c r="B41" s="103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66" t="s">
        <v>36</v>
      </c>
      <c r="B42" s="103">
        <v>8</v>
      </c>
      <c r="C42" s="33">
        <v>10.8</v>
      </c>
      <c r="D42" s="17">
        <f t="shared" si="0"/>
        <v>135</v>
      </c>
      <c r="E42" s="33">
        <v>8.4</v>
      </c>
      <c r="F42" s="19">
        <f t="shared" si="1"/>
        <v>2.4000000000000004</v>
      </c>
      <c r="I42" s="46"/>
    </row>
    <row r="43" spans="1:23" ht="15" x14ac:dyDescent="0.25">
      <c r="A43" s="66" t="s">
        <v>37</v>
      </c>
      <c r="B43" s="103">
        <v>9</v>
      </c>
      <c r="C43" s="33">
        <v>3.2</v>
      </c>
      <c r="D43" s="17">
        <f t="shared" si="0"/>
        <v>35.555555555555557</v>
      </c>
      <c r="E43" s="33">
        <v>9.8000000000000007</v>
      </c>
      <c r="F43" s="19">
        <f t="shared" si="1"/>
        <v>-6.6000000000000005</v>
      </c>
      <c r="I43" s="46"/>
    </row>
    <row r="44" spans="1:23" ht="15" hidden="1" x14ac:dyDescent="0.25">
      <c r="A44" s="66" t="s">
        <v>38</v>
      </c>
      <c r="B44" s="103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65" t="s">
        <v>39</v>
      </c>
      <c r="B45" s="104">
        <v>31.919999999999998</v>
      </c>
      <c r="C45" s="30">
        <f>SUM(C46:C52)</f>
        <v>11.577999999999999</v>
      </c>
      <c r="D45" s="13">
        <f t="shared" si="0"/>
        <v>36.271929824561404</v>
      </c>
      <c r="E45" s="30">
        <v>24.6</v>
      </c>
      <c r="F45" s="15">
        <f t="shared" si="1"/>
        <v>-13.022000000000002</v>
      </c>
      <c r="I45" s="46"/>
    </row>
    <row r="46" spans="1:23" ht="15" hidden="1" x14ac:dyDescent="0.25">
      <c r="A46" s="66" t="s">
        <v>40</v>
      </c>
      <c r="B46" s="103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66" t="s">
        <v>41</v>
      </c>
      <c r="B47" s="103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5" customFormat="1" ht="15" x14ac:dyDescent="0.25">
      <c r="A48" s="66" t="s">
        <v>42</v>
      </c>
      <c r="B48" s="105">
        <v>5.3</v>
      </c>
      <c r="C48" s="53">
        <v>7</v>
      </c>
      <c r="D48" s="17">
        <f t="shared" si="0"/>
        <v>132.07547169811323</v>
      </c>
      <c r="E48" s="53"/>
      <c r="F48" s="19">
        <f t="shared" si="1"/>
        <v>7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5" x14ac:dyDescent="0.25">
      <c r="A49" s="66" t="s">
        <v>43</v>
      </c>
      <c r="B49" s="103">
        <v>0.32</v>
      </c>
      <c r="C49" s="39">
        <v>0.88800000000000001</v>
      </c>
      <c r="D49" s="17">
        <f t="shared" si="0"/>
        <v>277.5</v>
      </c>
      <c r="E49" s="39">
        <v>0.6</v>
      </c>
      <c r="F49" s="19">
        <f t="shared" si="1"/>
        <v>0.28800000000000003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66" t="s">
        <v>44</v>
      </c>
      <c r="B50" s="103">
        <v>3</v>
      </c>
      <c r="C50" s="33">
        <v>3.6</v>
      </c>
      <c r="D50" s="17">
        <f t="shared" si="0"/>
        <v>120</v>
      </c>
      <c r="E50" s="33">
        <v>1.9</v>
      </c>
      <c r="F50" s="19">
        <f t="shared" si="1"/>
        <v>1.7000000000000002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66" t="s">
        <v>45</v>
      </c>
      <c r="B51" s="103">
        <v>0.3</v>
      </c>
      <c r="C51" s="33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hidden="1" x14ac:dyDescent="0.25">
      <c r="A52" s="86" t="s">
        <v>46</v>
      </c>
      <c r="B52" s="18">
        <v>22.9</v>
      </c>
      <c r="C52" s="33"/>
      <c r="D52" s="17">
        <f t="shared" si="0"/>
        <v>0</v>
      </c>
      <c r="E52" s="33">
        <v>22.1</v>
      </c>
      <c r="F52" s="19">
        <f t="shared" si="1"/>
        <v>-22.1</v>
      </c>
      <c r="I52" s="46"/>
    </row>
    <row r="53" spans="1:23" s="23" customFormat="1" ht="15" x14ac:dyDescent="0.25">
      <c r="A53" s="65" t="s">
        <v>47</v>
      </c>
      <c r="B53" s="104">
        <v>114.78599999999999</v>
      </c>
      <c r="C53" s="30">
        <f>SUM(C54:C67)</f>
        <v>101.58400000000002</v>
      </c>
      <c r="D53" s="13">
        <f t="shared" si="0"/>
        <v>88.498597389925621</v>
      </c>
      <c r="E53" s="30">
        <v>90.3</v>
      </c>
      <c r="F53" s="15">
        <f t="shared" si="1"/>
        <v>11.28400000000002</v>
      </c>
      <c r="I53" s="46"/>
    </row>
    <row r="54" spans="1:23" ht="15" hidden="1" x14ac:dyDescent="0.25">
      <c r="A54" s="66" t="s">
        <v>48</v>
      </c>
      <c r="B54" s="103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66" t="s">
        <v>49</v>
      </c>
      <c r="B55" s="103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x14ac:dyDescent="0.25">
      <c r="A56" s="66" t="s">
        <v>50</v>
      </c>
      <c r="B56" s="103">
        <v>9.8000000000000007</v>
      </c>
      <c r="C56" s="33">
        <v>10.6</v>
      </c>
      <c r="D56" s="17">
        <f t="shared" si="0"/>
        <v>108.16326530612244</v>
      </c>
      <c r="E56" s="33">
        <v>15.7</v>
      </c>
      <c r="F56" s="19">
        <f t="shared" si="1"/>
        <v>-5.0999999999999996</v>
      </c>
      <c r="I56" s="46"/>
    </row>
    <row r="57" spans="1:23" ht="15" x14ac:dyDescent="0.25">
      <c r="A57" s="66" t="s">
        <v>51</v>
      </c>
      <c r="B57" s="103">
        <v>4.0999999999999996</v>
      </c>
      <c r="C57" s="33">
        <v>5.8</v>
      </c>
      <c r="D57" s="17">
        <f t="shared" si="0"/>
        <v>141.46341463414635</v>
      </c>
      <c r="E57" s="33"/>
      <c r="F57" s="19">
        <f t="shared" si="1"/>
        <v>5.8</v>
      </c>
      <c r="I57" s="46"/>
    </row>
    <row r="58" spans="1:23" ht="15" hidden="1" x14ac:dyDescent="0.25">
      <c r="A58" s="66" t="s">
        <v>52</v>
      </c>
      <c r="B58" s="103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x14ac:dyDescent="0.25">
      <c r="A59" s="66" t="s">
        <v>53</v>
      </c>
      <c r="B59" s="103">
        <v>0.8</v>
      </c>
      <c r="C59" s="33">
        <v>0.6</v>
      </c>
      <c r="D59" s="17">
        <f t="shared" si="0"/>
        <v>74.999999999999986</v>
      </c>
      <c r="E59" s="33">
        <v>0.8</v>
      </c>
      <c r="F59" s="19">
        <f t="shared" si="1"/>
        <v>-0.20000000000000007</v>
      </c>
      <c r="I59" s="46"/>
    </row>
    <row r="60" spans="1:23" ht="15" hidden="1" x14ac:dyDescent="0.25">
      <c r="A60" s="66" t="s">
        <v>54</v>
      </c>
      <c r="B60" s="103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66" t="s">
        <v>55</v>
      </c>
      <c r="B61" s="103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x14ac:dyDescent="0.25">
      <c r="A62" s="66" t="s">
        <v>56</v>
      </c>
      <c r="B62" s="103">
        <v>6.351</v>
      </c>
      <c r="C62" s="33">
        <v>1.2</v>
      </c>
      <c r="D62" s="17">
        <f t="shared" si="0"/>
        <v>18.894662257912138</v>
      </c>
      <c r="E62" s="33">
        <v>3.3</v>
      </c>
      <c r="F62" s="19">
        <f t="shared" si="1"/>
        <v>-2.0999999999999996</v>
      </c>
      <c r="I62" s="46"/>
    </row>
    <row r="63" spans="1:23" ht="15" x14ac:dyDescent="0.25">
      <c r="A63" s="66" t="s">
        <v>57</v>
      </c>
      <c r="B63" s="103">
        <v>3.7</v>
      </c>
      <c r="C63" s="33">
        <v>2.6</v>
      </c>
      <c r="D63" s="17">
        <f t="shared" si="0"/>
        <v>70.270270270270274</v>
      </c>
      <c r="E63" s="33">
        <v>1.9</v>
      </c>
      <c r="F63" s="19">
        <f t="shared" si="1"/>
        <v>0.70000000000000018</v>
      </c>
      <c r="I63" s="46"/>
    </row>
    <row r="64" spans="1:23" ht="15" x14ac:dyDescent="0.25">
      <c r="A64" s="66" t="s">
        <v>58</v>
      </c>
      <c r="B64" s="103">
        <v>26.7</v>
      </c>
      <c r="C64" s="33">
        <v>27.1</v>
      </c>
      <c r="D64" s="17">
        <f t="shared" si="0"/>
        <v>101.49812734082397</v>
      </c>
      <c r="E64" s="33">
        <v>20.6</v>
      </c>
      <c r="F64" s="19">
        <f t="shared" si="1"/>
        <v>6.5</v>
      </c>
      <c r="I64" s="46"/>
    </row>
    <row r="65" spans="1:9" ht="15" x14ac:dyDescent="0.25">
      <c r="A65" s="66" t="s">
        <v>59</v>
      </c>
      <c r="B65" s="103">
        <v>25</v>
      </c>
      <c r="C65" s="33">
        <v>24</v>
      </c>
      <c r="D65" s="17">
        <f t="shared" si="0"/>
        <v>96</v>
      </c>
      <c r="E65" s="33">
        <v>19.3</v>
      </c>
      <c r="F65" s="19">
        <f t="shared" si="1"/>
        <v>4.6999999999999993</v>
      </c>
      <c r="I65" s="46"/>
    </row>
    <row r="66" spans="1:9" ht="15" x14ac:dyDescent="0.25">
      <c r="A66" s="66" t="s">
        <v>60</v>
      </c>
      <c r="B66" s="103">
        <v>28.4</v>
      </c>
      <c r="C66" s="33">
        <v>22.9</v>
      </c>
      <c r="D66" s="17">
        <f t="shared" si="0"/>
        <v>80.633802816901408</v>
      </c>
      <c r="E66" s="33">
        <v>24</v>
      </c>
      <c r="F66" s="19">
        <f t="shared" si="1"/>
        <v>-1.1000000000000014</v>
      </c>
      <c r="I66" s="46"/>
    </row>
    <row r="67" spans="1:9" s="23" customFormat="1" ht="15" x14ac:dyDescent="0.25">
      <c r="A67" s="66" t="s">
        <v>61</v>
      </c>
      <c r="B67" s="18">
        <v>8.7349999999999994</v>
      </c>
      <c r="C67" s="33">
        <v>6.7839999999999998</v>
      </c>
      <c r="D67" s="17">
        <f t="shared" si="0"/>
        <v>77.664567830566682</v>
      </c>
      <c r="E67" s="33">
        <v>4.7</v>
      </c>
      <c r="F67" s="19">
        <f t="shared" si="1"/>
        <v>2.0839999999999996</v>
      </c>
      <c r="I67" s="46"/>
    </row>
    <row r="68" spans="1:9" s="23" customFormat="1" ht="15" x14ac:dyDescent="0.25">
      <c r="A68" s="65" t="s">
        <v>62</v>
      </c>
      <c r="B68" s="104">
        <v>4.37</v>
      </c>
      <c r="C68" s="30">
        <f>SUM(C69:C74)-C72-C73</f>
        <v>6.7299999999999995</v>
      </c>
      <c r="D68" s="13">
        <f t="shared" si="0"/>
        <v>154.00457665903889</v>
      </c>
      <c r="E68" s="30">
        <v>4.0999999999999996</v>
      </c>
      <c r="F68" s="15">
        <f t="shared" si="1"/>
        <v>2.63</v>
      </c>
      <c r="I68" s="46"/>
    </row>
    <row r="69" spans="1:9" ht="15" x14ac:dyDescent="0.25">
      <c r="A69" s="66" t="s">
        <v>63</v>
      </c>
      <c r="B69" s="103">
        <v>0.64</v>
      </c>
      <c r="C69" s="33">
        <v>0.43</v>
      </c>
      <c r="D69" s="17">
        <f t="shared" ref="D69:D102" si="2">C69/B69*100</f>
        <v>67.1875</v>
      </c>
      <c r="E69" s="33">
        <v>0.7</v>
      </c>
      <c r="F69" s="19">
        <f t="shared" si="1"/>
        <v>-0.26999999999999996</v>
      </c>
      <c r="I69" s="46"/>
    </row>
    <row r="70" spans="1:9" ht="15" hidden="1" x14ac:dyDescent="0.25">
      <c r="A70" s="66" t="s">
        <v>64</v>
      </c>
      <c r="B70" s="103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66" t="s">
        <v>65</v>
      </c>
      <c r="B71" s="103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66" t="s">
        <v>66</v>
      </c>
      <c r="B72" s="103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66" t="s">
        <v>67</v>
      </c>
      <c r="B73" s="103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x14ac:dyDescent="0.25">
      <c r="A74" s="66" t="s">
        <v>68</v>
      </c>
      <c r="B74" s="18">
        <v>3.4</v>
      </c>
      <c r="C74" s="33">
        <v>6.3</v>
      </c>
      <c r="D74" s="17">
        <f t="shared" si="2"/>
        <v>185.29411764705884</v>
      </c>
      <c r="E74" s="33">
        <v>3.4</v>
      </c>
      <c r="F74" s="19">
        <f t="shared" si="3"/>
        <v>2.9</v>
      </c>
      <c r="I74" s="46"/>
    </row>
    <row r="75" spans="1:9" s="23" customFormat="1" ht="15" x14ac:dyDescent="0.25">
      <c r="A75" s="65" t="s">
        <v>69</v>
      </c>
      <c r="B75" s="104">
        <v>156.40799999999999</v>
      </c>
      <c r="C75" s="30">
        <f>SUM(C76:C91)-C82-C83-C85-C91</f>
        <v>132.364</v>
      </c>
      <c r="D75" s="13">
        <f t="shared" si="2"/>
        <v>84.627384788501885</v>
      </c>
      <c r="E75" s="30">
        <v>66</v>
      </c>
      <c r="F75" s="15">
        <f t="shared" si="3"/>
        <v>66.364000000000004</v>
      </c>
      <c r="I75" s="46"/>
    </row>
    <row r="76" spans="1:9" ht="15" hidden="1" x14ac:dyDescent="0.25">
      <c r="A76" s="66" t="s">
        <v>70</v>
      </c>
      <c r="B76" s="103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66" t="s">
        <v>71</v>
      </c>
      <c r="B77" s="103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66" t="s">
        <v>72</v>
      </c>
      <c r="B78" s="103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x14ac:dyDescent="0.2">
      <c r="A79" s="66" t="s">
        <v>73</v>
      </c>
      <c r="B79" s="103">
        <v>0.1</v>
      </c>
      <c r="C79" s="33">
        <v>0.377</v>
      </c>
      <c r="D79" s="17">
        <f t="shared" si="2"/>
        <v>377</v>
      </c>
      <c r="E79" s="33">
        <v>0.2</v>
      </c>
      <c r="F79" s="19">
        <f t="shared" si="3"/>
        <v>0.17699999999999999</v>
      </c>
    </row>
    <row r="80" spans="1:9" x14ac:dyDescent="0.2">
      <c r="A80" s="66" t="s">
        <v>74</v>
      </c>
      <c r="B80" s="103">
        <v>130</v>
      </c>
      <c r="C80" s="33">
        <v>106.8</v>
      </c>
      <c r="D80" s="17">
        <f t="shared" si="2"/>
        <v>82.15384615384616</v>
      </c>
      <c r="E80" s="33">
        <v>52.8</v>
      </c>
      <c r="F80" s="19">
        <f t="shared" si="3"/>
        <v>54</v>
      </c>
    </row>
    <row r="81" spans="1:6" x14ac:dyDescent="0.2">
      <c r="A81" s="66" t="s">
        <v>75</v>
      </c>
      <c r="B81" s="103">
        <v>3.4</v>
      </c>
      <c r="C81" s="33">
        <v>5.5869999999999997</v>
      </c>
      <c r="D81" s="17">
        <f t="shared" si="2"/>
        <v>164.32352941176472</v>
      </c>
      <c r="E81" s="33">
        <v>2.1</v>
      </c>
      <c r="F81" s="19">
        <f t="shared" si="3"/>
        <v>3.4869999999999997</v>
      </c>
    </row>
    <row r="82" spans="1:6" hidden="1" x14ac:dyDescent="0.2">
      <c r="A82" s="66" t="s">
        <v>76</v>
      </c>
      <c r="B82" s="103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78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79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3.0750000000000002</v>
      </c>
      <c r="C86" s="33">
        <v>8.5</v>
      </c>
      <c r="D86" s="17">
        <f t="shared" si="2"/>
        <v>276.42276422764229</v>
      </c>
      <c r="E86" s="33">
        <v>2.7</v>
      </c>
      <c r="F86" s="19">
        <f t="shared" si="3"/>
        <v>5.8</v>
      </c>
    </row>
    <row r="87" spans="1:6" hidden="1" x14ac:dyDescent="0.2">
      <c r="A87" s="66" t="s">
        <v>81</v>
      </c>
      <c r="B87" s="103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66" t="s">
        <v>82</v>
      </c>
      <c r="B88" s="103">
        <v>9</v>
      </c>
      <c r="C88" s="33">
        <v>10.3</v>
      </c>
      <c r="D88" s="17">
        <f t="shared" si="2"/>
        <v>114.44444444444446</v>
      </c>
      <c r="E88" s="33">
        <v>8.1999999999999993</v>
      </c>
      <c r="F88" s="19">
        <f t="shared" si="3"/>
        <v>2.1000000000000014</v>
      </c>
    </row>
    <row r="89" spans="1:6" hidden="1" x14ac:dyDescent="0.2">
      <c r="A89" s="66" t="s">
        <v>83</v>
      </c>
      <c r="B89" s="103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x14ac:dyDescent="0.2">
      <c r="A90" s="66" t="s">
        <v>119</v>
      </c>
      <c r="B90" s="103">
        <v>1.3</v>
      </c>
      <c r="C90" s="33">
        <v>0.8</v>
      </c>
      <c r="D90" s="17">
        <f t="shared" si="2"/>
        <v>61.53846153846154</v>
      </c>
      <c r="E90" s="33"/>
      <c r="F90" s="19">
        <f t="shared" si="3"/>
        <v>0.8</v>
      </c>
    </row>
    <row r="91" spans="1:6" s="23" customFormat="1" ht="15" hidden="1" x14ac:dyDescent="0.25">
      <c r="A91" s="66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65" t="s">
        <v>86</v>
      </c>
      <c r="B92" s="104">
        <v>1364.7</v>
      </c>
      <c r="C92" s="30">
        <f>SUM(C93:C102)-C98</f>
        <v>1320.9649999999999</v>
      </c>
      <c r="D92" s="13">
        <f t="shared" si="2"/>
        <v>96.795266358906701</v>
      </c>
      <c r="E92" s="30">
        <v>1248.3</v>
      </c>
      <c r="F92" s="15">
        <f t="shared" si="3"/>
        <v>72.664999999999964</v>
      </c>
    </row>
    <row r="93" spans="1:6" hidden="1" x14ac:dyDescent="0.2">
      <c r="A93" s="66" t="s">
        <v>87</v>
      </c>
      <c r="B93" s="103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66" t="s">
        <v>88</v>
      </c>
      <c r="B94" s="103">
        <v>285</v>
      </c>
      <c r="C94" s="33">
        <v>251.14699999999999</v>
      </c>
      <c r="D94" s="17">
        <f t="shared" si="2"/>
        <v>88.121754385964906</v>
      </c>
      <c r="E94" s="33">
        <v>194.3</v>
      </c>
      <c r="F94" s="19">
        <f t="shared" si="3"/>
        <v>56.84699999999998</v>
      </c>
    </row>
    <row r="95" spans="1:6" x14ac:dyDescent="0.2">
      <c r="A95" s="66" t="s">
        <v>89</v>
      </c>
      <c r="B95" s="103">
        <v>26.7</v>
      </c>
      <c r="C95" s="33">
        <v>20.777999999999999</v>
      </c>
      <c r="D95" s="17">
        <f t="shared" si="2"/>
        <v>77.82022471910112</v>
      </c>
      <c r="E95" s="33">
        <v>28</v>
      </c>
      <c r="F95" s="19">
        <f t="shared" si="3"/>
        <v>-7.2220000000000013</v>
      </c>
    </row>
    <row r="96" spans="1:6" x14ac:dyDescent="0.2">
      <c r="A96" s="66" t="s">
        <v>90</v>
      </c>
      <c r="B96" s="103">
        <v>950</v>
      </c>
      <c r="C96" s="33">
        <v>943.24</v>
      </c>
      <c r="D96" s="17">
        <f t="shared" si="2"/>
        <v>99.288421052631577</v>
      </c>
      <c r="E96" s="33">
        <v>919.8</v>
      </c>
      <c r="F96" s="19">
        <f t="shared" si="3"/>
        <v>23.440000000000055</v>
      </c>
    </row>
    <row r="97" spans="1:6" hidden="1" x14ac:dyDescent="0.2">
      <c r="A97" s="66" t="s">
        <v>139</v>
      </c>
      <c r="B97" s="103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66" t="s">
        <v>92</v>
      </c>
      <c r="B98" s="103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66" t="s">
        <v>93</v>
      </c>
      <c r="B99" s="103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66" t="s">
        <v>94</v>
      </c>
      <c r="B100" s="103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68" t="s">
        <v>95</v>
      </c>
      <c r="B101" s="106">
        <v>103</v>
      </c>
      <c r="C101" s="43">
        <v>105.8</v>
      </c>
      <c r="D101" s="25">
        <f t="shared" si="2"/>
        <v>102.71844660194174</v>
      </c>
      <c r="E101" s="43">
        <v>106.2</v>
      </c>
      <c r="F101" s="26">
        <f t="shared" si="3"/>
        <v>-0.40000000000000568</v>
      </c>
    </row>
    <row r="102" spans="1:6" hidden="1" x14ac:dyDescent="0.2">
      <c r="A102" s="127" t="s">
        <v>96</v>
      </c>
      <c r="B102" s="128"/>
      <c r="C102" s="128"/>
      <c r="D102" s="129" t="e">
        <f t="shared" si="2"/>
        <v>#DIV/0!</v>
      </c>
      <c r="E102" s="129"/>
      <c r="F102" s="13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.35433070866141736" bottom="0" header="0" footer="0"/>
  <pageSetup paperSize="9" scale="9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71" sqref="C71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64" customFormat="1" ht="32.25" customHeight="1" x14ac:dyDescent="0.25">
      <c r="A1" s="175" t="s">
        <v>147</v>
      </c>
      <c r="B1" s="176"/>
      <c r="C1" s="176"/>
      <c r="D1" s="176"/>
      <c r="E1" s="176"/>
      <c r="F1" s="176"/>
    </row>
    <row r="2" spans="1:9" s="64" customFormat="1" ht="15.75" x14ac:dyDescent="0.25">
      <c r="A2" s="184" t="str">
        <f>'яров.сев и зерновые'!A2:K2</f>
        <v>по состоянию на 15 июня 2018 г.</v>
      </c>
      <c r="B2" s="184"/>
      <c r="C2" s="184"/>
      <c r="D2" s="184"/>
      <c r="E2" s="184"/>
      <c r="F2" s="184"/>
    </row>
    <row r="3" spans="1:9" ht="19.5" customHeight="1" x14ac:dyDescent="0.2">
      <c r="A3" s="178" t="s">
        <v>97</v>
      </c>
      <c r="B3" s="178" t="s">
        <v>137</v>
      </c>
      <c r="C3" s="186" t="s">
        <v>122</v>
      </c>
      <c r="D3" s="187"/>
      <c r="E3" s="187"/>
      <c r="F3" s="188"/>
    </row>
    <row r="4" spans="1:9" ht="38.25" customHeight="1" x14ac:dyDescent="0.2">
      <c r="A4" s="179"/>
      <c r="B4" s="179"/>
      <c r="C4" s="125" t="s">
        <v>102</v>
      </c>
      <c r="D4" s="125" t="s">
        <v>99</v>
      </c>
      <c r="E4" s="125" t="s">
        <v>103</v>
      </c>
      <c r="F4" s="125" t="s">
        <v>104</v>
      </c>
    </row>
    <row r="5" spans="1:9" s="23" customFormat="1" ht="15" x14ac:dyDescent="0.25">
      <c r="A5" s="83" t="s">
        <v>0</v>
      </c>
      <c r="B5" s="102">
        <v>1051.0435</v>
      </c>
      <c r="C5" s="28">
        <f>C6+C25+C36+C45+C53+C68+C75+C92</f>
        <v>1348.431</v>
      </c>
      <c r="D5" s="9">
        <f t="shared" ref="D5:D68" si="0">C5/B5*100</f>
        <v>128.29449970434146</v>
      </c>
      <c r="E5" s="28">
        <v>860.9</v>
      </c>
      <c r="F5" s="10">
        <f>C5-E5</f>
        <v>487.53100000000006</v>
      </c>
      <c r="I5" s="46"/>
    </row>
    <row r="6" spans="1:9" s="23" customFormat="1" ht="15" x14ac:dyDescent="0.25">
      <c r="A6" s="65" t="s">
        <v>1</v>
      </c>
      <c r="B6" s="14">
        <v>274.98699999999997</v>
      </c>
      <c r="C6" s="30">
        <f>SUM(C7:C23)</f>
        <v>320.36500000000001</v>
      </c>
      <c r="D6" s="13">
        <f t="shared" si="0"/>
        <v>116.50187099753808</v>
      </c>
      <c r="E6" s="30">
        <v>260.89999999999998</v>
      </c>
      <c r="F6" s="15">
        <f t="shared" ref="F6:F69" si="1">C6-E6</f>
        <v>59.465000000000032</v>
      </c>
      <c r="I6" s="46"/>
    </row>
    <row r="7" spans="1:9" ht="15" hidden="1" x14ac:dyDescent="0.25">
      <c r="A7" s="66" t="s">
        <v>2</v>
      </c>
      <c r="B7" s="103">
        <v>1.2000000000000002</v>
      </c>
      <c r="C7" s="33"/>
      <c r="D7" s="17">
        <f t="shared" si="0"/>
        <v>0</v>
      </c>
      <c r="E7" s="33">
        <v>1.83</v>
      </c>
      <c r="F7" s="19">
        <f t="shared" si="1"/>
        <v>-1.83</v>
      </c>
      <c r="I7" s="46"/>
    </row>
    <row r="8" spans="1:9" ht="15" x14ac:dyDescent="0.25">
      <c r="A8" s="66" t="s">
        <v>3</v>
      </c>
      <c r="B8" s="103">
        <v>16</v>
      </c>
      <c r="C8" s="33">
        <v>18.600000000000001</v>
      </c>
      <c r="D8" s="17">
        <f t="shared" si="0"/>
        <v>116.25000000000001</v>
      </c>
      <c r="E8" s="33">
        <v>16.7</v>
      </c>
      <c r="F8" s="19">
        <f t="shared" si="1"/>
        <v>1.9000000000000021</v>
      </c>
      <c r="I8" s="46"/>
    </row>
    <row r="9" spans="1:9" ht="15" x14ac:dyDescent="0.25">
      <c r="A9" s="66" t="s">
        <v>4</v>
      </c>
      <c r="B9" s="103">
        <v>4</v>
      </c>
      <c r="C9" s="33">
        <v>4.1399999999999997</v>
      </c>
      <c r="D9" s="17">
        <f t="shared" si="0"/>
        <v>103.49999999999999</v>
      </c>
      <c r="E9" s="33">
        <v>5.3</v>
      </c>
      <c r="F9" s="19">
        <f t="shared" si="1"/>
        <v>-1.1600000000000001</v>
      </c>
      <c r="I9" s="46"/>
    </row>
    <row r="10" spans="1:9" ht="15" x14ac:dyDescent="0.25">
      <c r="A10" s="66" t="s">
        <v>5</v>
      </c>
      <c r="B10" s="103">
        <v>0.4</v>
      </c>
      <c r="C10" s="33">
        <v>0.59399999999999997</v>
      </c>
      <c r="D10" s="17">
        <f t="shared" si="0"/>
        <v>148.5</v>
      </c>
      <c r="E10" s="33">
        <v>1.3</v>
      </c>
      <c r="F10" s="19">
        <f t="shared" si="1"/>
        <v>-0.70600000000000007</v>
      </c>
      <c r="I10" s="46"/>
    </row>
    <row r="11" spans="1:9" ht="15" x14ac:dyDescent="0.25">
      <c r="A11" s="66" t="s">
        <v>6</v>
      </c>
      <c r="B11" s="103">
        <v>0.501</v>
      </c>
      <c r="C11" s="33">
        <v>0.36</v>
      </c>
      <c r="D11" s="17">
        <f t="shared" si="0"/>
        <v>71.856287425149702</v>
      </c>
      <c r="E11" s="33">
        <v>0.5</v>
      </c>
      <c r="F11" s="19">
        <f t="shared" si="1"/>
        <v>-0.14000000000000001</v>
      </c>
      <c r="I11" s="46"/>
    </row>
    <row r="12" spans="1:9" ht="15" x14ac:dyDescent="0.25">
      <c r="A12" s="66" t="s">
        <v>7</v>
      </c>
      <c r="B12" s="103">
        <v>4.2</v>
      </c>
      <c r="C12" s="33">
        <v>2.1</v>
      </c>
      <c r="D12" s="17">
        <f t="shared" si="0"/>
        <v>50</v>
      </c>
      <c r="E12" s="33">
        <v>4.5999999999999996</v>
      </c>
      <c r="F12" s="19">
        <f t="shared" si="1"/>
        <v>-2.4999999999999996</v>
      </c>
      <c r="I12" s="46"/>
    </row>
    <row r="13" spans="1:9" ht="15" hidden="1" x14ac:dyDescent="0.25">
      <c r="A13" s="66" t="s">
        <v>8</v>
      </c>
      <c r="B13" s="103">
        <v>-1.5000000000000013E-2</v>
      </c>
      <c r="C13" s="33"/>
      <c r="D13" s="17">
        <f t="shared" si="0"/>
        <v>0</v>
      </c>
      <c r="E13" s="33">
        <v>0.6</v>
      </c>
      <c r="F13" s="19">
        <f t="shared" si="1"/>
        <v>-0.6</v>
      </c>
      <c r="I13" s="46"/>
    </row>
    <row r="14" spans="1:9" ht="15" x14ac:dyDescent="0.25">
      <c r="A14" s="66" t="s">
        <v>9</v>
      </c>
      <c r="B14" s="103">
        <v>26</v>
      </c>
      <c r="C14" s="33">
        <v>28.5</v>
      </c>
      <c r="D14" s="17">
        <f t="shared" si="0"/>
        <v>109.61538461538463</v>
      </c>
      <c r="E14" s="33">
        <v>16.399999999999999</v>
      </c>
      <c r="F14" s="19">
        <f t="shared" si="1"/>
        <v>12.100000000000001</v>
      </c>
      <c r="I14" s="46"/>
    </row>
    <row r="15" spans="1:9" ht="15" x14ac:dyDescent="0.25">
      <c r="A15" s="66" t="s">
        <v>10</v>
      </c>
      <c r="B15" s="103">
        <v>40.1</v>
      </c>
      <c r="C15" s="33">
        <v>51.8</v>
      </c>
      <c r="D15" s="17">
        <f t="shared" si="0"/>
        <v>129.17705735660846</v>
      </c>
      <c r="E15" s="33">
        <v>40</v>
      </c>
      <c r="F15" s="19">
        <f t="shared" si="1"/>
        <v>11.799999999999997</v>
      </c>
      <c r="I15" s="46"/>
    </row>
    <row r="16" spans="1:9" ht="15" x14ac:dyDescent="0.25">
      <c r="A16" s="66" t="s">
        <v>11</v>
      </c>
      <c r="B16" s="103">
        <v>25.020999999999997</v>
      </c>
      <c r="C16" s="33">
        <v>28.2</v>
      </c>
      <c r="D16" s="17">
        <f t="shared" si="0"/>
        <v>112.70532752487912</v>
      </c>
      <c r="E16" s="33">
        <v>24.6</v>
      </c>
      <c r="F16" s="19">
        <f t="shared" si="1"/>
        <v>3.5999999999999979</v>
      </c>
      <c r="I16" s="46"/>
    </row>
    <row r="17" spans="1:9" ht="15" x14ac:dyDescent="0.25">
      <c r="A17" s="66" t="s">
        <v>12</v>
      </c>
      <c r="B17" s="103">
        <v>28.4</v>
      </c>
      <c r="C17" s="33">
        <v>33.51</v>
      </c>
      <c r="D17" s="17">
        <f t="shared" si="0"/>
        <v>117.99295774647887</v>
      </c>
      <c r="E17" s="33">
        <v>22.1</v>
      </c>
      <c r="F17" s="19">
        <f t="shared" si="1"/>
        <v>11.409999999999997</v>
      </c>
      <c r="I17" s="46"/>
    </row>
    <row r="18" spans="1:9" ht="15" x14ac:dyDescent="0.25">
      <c r="A18" s="66" t="s">
        <v>13</v>
      </c>
      <c r="B18" s="103">
        <v>47.599999999999994</v>
      </c>
      <c r="C18" s="33">
        <v>52</v>
      </c>
      <c r="D18" s="17">
        <f t="shared" si="0"/>
        <v>109.24369747899161</v>
      </c>
      <c r="E18" s="33">
        <v>42</v>
      </c>
      <c r="F18" s="19">
        <f t="shared" si="1"/>
        <v>10</v>
      </c>
      <c r="I18" s="46"/>
    </row>
    <row r="19" spans="1:9" ht="15" x14ac:dyDescent="0.25">
      <c r="A19" s="66" t="s">
        <v>14</v>
      </c>
      <c r="B19" s="103">
        <v>7.4</v>
      </c>
      <c r="C19" s="33">
        <v>10.8</v>
      </c>
      <c r="D19" s="17">
        <f t="shared" si="0"/>
        <v>145.94594594594594</v>
      </c>
      <c r="E19" s="33">
        <v>10.3</v>
      </c>
      <c r="F19" s="19">
        <f t="shared" si="1"/>
        <v>0.5</v>
      </c>
      <c r="I19" s="46"/>
    </row>
    <row r="20" spans="1:9" ht="15" x14ac:dyDescent="0.25">
      <c r="A20" s="66" t="s">
        <v>15</v>
      </c>
      <c r="B20" s="103">
        <v>3.78</v>
      </c>
      <c r="C20" s="33">
        <v>6.5609999999999999</v>
      </c>
      <c r="D20" s="17">
        <f t="shared" si="0"/>
        <v>173.57142857142858</v>
      </c>
      <c r="E20" s="33">
        <v>3.2</v>
      </c>
      <c r="F20" s="19">
        <f t="shared" si="1"/>
        <v>3.3609999999999998</v>
      </c>
      <c r="I20" s="46"/>
    </row>
    <row r="21" spans="1:9" ht="15" hidden="1" x14ac:dyDescent="0.25">
      <c r="A21" s="66" t="s">
        <v>16</v>
      </c>
      <c r="B21" s="103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69.5</v>
      </c>
      <c r="C22" s="33">
        <v>83.2</v>
      </c>
      <c r="D22" s="17">
        <f t="shared" si="0"/>
        <v>119.71223021582735</v>
      </c>
      <c r="E22" s="33">
        <v>71.5</v>
      </c>
      <c r="F22" s="19">
        <f t="shared" si="1"/>
        <v>11.700000000000003</v>
      </c>
      <c r="I22" s="46"/>
    </row>
    <row r="23" spans="1:9" ht="15" hidden="1" x14ac:dyDescent="0.25">
      <c r="A23" s="66" t="s">
        <v>18</v>
      </c>
      <c r="B23" s="103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13.1</v>
      </c>
      <c r="C25" s="30">
        <f>SUM(C26:C35)-C29</f>
        <v>18.274999999999999</v>
      </c>
      <c r="D25" s="13">
        <f t="shared" si="0"/>
        <v>139.50381679389312</v>
      </c>
      <c r="E25" s="30">
        <v>9.6</v>
      </c>
      <c r="F25" s="15">
        <f t="shared" si="1"/>
        <v>8.6749999999999989</v>
      </c>
      <c r="I25" s="46"/>
    </row>
    <row r="26" spans="1:9" ht="15" hidden="1" x14ac:dyDescent="0.25">
      <c r="A26" s="66" t="s">
        <v>20</v>
      </c>
      <c r="B26" s="103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66" t="s">
        <v>21</v>
      </c>
      <c r="B27" s="103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6" t="s">
        <v>22</v>
      </c>
      <c r="B28" s="103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6" t="s">
        <v>23</v>
      </c>
      <c r="B29" s="103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x14ac:dyDescent="0.25">
      <c r="A30" s="66" t="s">
        <v>24</v>
      </c>
      <c r="B30" s="103">
        <v>0.06</v>
      </c>
      <c r="C30" s="33">
        <v>0.09</v>
      </c>
      <c r="D30" s="17">
        <f t="shared" si="0"/>
        <v>150</v>
      </c>
      <c r="E30" s="33">
        <v>0</v>
      </c>
      <c r="F30" s="19">
        <f t="shared" si="1"/>
        <v>0.09</v>
      </c>
      <c r="I30" s="46"/>
    </row>
    <row r="31" spans="1:9" ht="15" x14ac:dyDescent="0.25">
      <c r="A31" s="66" t="s">
        <v>25</v>
      </c>
      <c r="B31" s="103">
        <v>5.9195000000000002</v>
      </c>
      <c r="C31" s="33">
        <v>6.41</v>
      </c>
      <c r="D31" s="17">
        <f t="shared" si="0"/>
        <v>108.28617281865023</v>
      </c>
      <c r="E31" s="33">
        <v>1.5</v>
      </c>
      <c r="F31" s="19">
        <f t="shared" si="1"/>
        <v>4.91</v>
      </c>
      <c r="I31" s="46"/>
    </row>
    <row r="32" spans="1:9" ht="15" x14ac:dyDescent="0.25">
      <c r="A32" s="66" t="s">
        <v>26</v>
      </c>
      <c r="B32" s="103">
        <v>1.351</v>
      </c>
      <c r="C32" s="33">
        <v>1.6830000000000001</v>
      </c>
      <c r="D32" s="17">
        <f t="shared" si="0"/>
        <v>124.57438934122874</v>
      </c>
      <c r="E32" s="33">
        <v>1.2</v>
      </c>
      <c r="F32" s="19">
        <f t="shared" si="1"/>
        <v>0.4830000000000001</v>
      </c>
      <c r="I32" s="46"/>
    </row>
    <row r="33" spans="1:27" ht="15" hidden="1" x14ac:dyDescent="0.25">
      <c r="A33" s="66" t="s">
        <v>27</v>
      </c>
      <c r="B33" s="103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x14ac:dyDescent="0.25">
      <c r="A34" s="66" t="s">
        <v>28</v>
      </c>
      <c r="B34" s="103">
        <v>2.12</v>
      </c>
      <c r="C34" s="33">
        <v>3.3919999999999999</v>
      </c>
      <c r="D34" s="17">
        <f t="shared" si="0"/>
        <v>160</v>
      </c>
      <c r="E34" s="33">
        <v>1.9</v>
      </c>
      <c r="F34" s="19">
        <f t="shared" si="1"/>
        <v>1.492</v>
      </c>
      <c r="I34" s="46"/>
    </row>
    <row r="35" spans="1:27" ht="15" x14ac:dyDescent="0.25">
      <c r="A35" s="66" t="s">
        <v>29</v>
      </c>
      <c r="B35" s="103">
        <v>5.8000000000000007</v>
      </c>
      <c r="C35" s="33">
        <v>6.7</v>
      </c>
      <c r="D35" s="17">
        <f t="shared" si="0"/>
        <v>115.51724137931035</v>
      </c>
      <c r="E35" s="33">
        <v>5</v>
      </c>
      <c r="F35" s="19">
        <f t="shared" si="1"/>
        <v>1.7000000000000002</v>
      </c>
      <c r="I35" s="46"/>
    </row>
    <row r="36" spans="1:27" s="23" customFormat="1" ht="15" x14ac:dyDescent="0.25">
      <c r="A36" s="65" t="s">
        <v>30</v>
      </c>
      <c r="B36" s="14">
        <v>1.6000000000000014</v>
      </c>
      <c r="C36" s="30">
        <f>SUM(C37:C44)</f>
        <v>0.3</v>
      </c>
      <c r="D36" s="13">
        <f t="shared" si="0"/>
        <v>18.749999999999982</v>
      </c>
      <c r="E36" s="30">
        <v>0.04</v>
      </c>
      <c r="F36" s="15">
        <f t="shared" si="1"/>
        <v>0.26</v>
      </c>
      <c r="I36" s="46"/>
    </row>
    <row r="37" spans="1:27" ht="15" hidden="1" x14ac:dyDescent="0.25">
      <c r="A37" s="66" t="s">
        <v>31</v>
      </c>
      <c r="B37" s="103">
        <v>0</v>
      </c>
      <c r="C37" s="60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66" t="s">
        <v>32</v>
      </c>
      <c r="B38" s="103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66" t="s">
        <v>33</v>
      </c>
      <c r="B39" s="103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66" t="s">
        <v>34</v>
      </c>
      <c r="B40" s="103">
        <v>0.60000000000000142</v>
      </c>
      <c r="C40" s="33">
        <v>0.3</v>
      </c>
      <c r="D40" s="33">
        <f t="shared" si="0"/>
        <v>49.999999999999879</v>
      </c>
      <c r="E40" s="33"/>
      <c r="F40" s="19">
        <f t="shared" si="1"/>
        <v>0.3</v>
      </c>
      <c r="I40" s="46"/>
    </row>
    <row r="41" spans="1:27" ht="15" hidden="1" x14ac:dyDescent="0.25">
      <c r="A41" s="66" t="s">
        <v>35</v>
      </c>
      <c r="B41" s="103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66" t="s">
        <v>36</v>
      </c>
      <c r="B42" s="103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66" t="s">
        <v>37</v>
      </c>
      <c r="B43" s="103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66" t="s">
        <v>38</v>
      </c>
      <c r="B44" s="103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x14ac:dyDescent="0.25">
      <c r="A45" s="65" t="s">
        <v>39</v>
      </c>
      <c r="B45" s="104">
        <v>0.25000000000000006</v>
      </c>
      <c r="C45" s="30">
        <f>SUM(C46:C52)</f>
        <v>0.3</v>
      </c>
      <c r="D45" s="13">
        <f t="shared" si="0"/>
        <v>119.99999999999997</v>
      </c>
      <c r="E45" s="30">
        <v>0.7</v>
      </c>
      <c r="F45" s="15">
        <f t="shared" si="1"/>
        <v>-0.39999999999999997</v>
      </c>
      <c r="I45" s="46"/>
    </row>
    <row r="46" spans="1:27" ht="15" x14ac:dyDescent="0.25">
      <c r="A46" s="66" t="s">
        <v>40</v>
      </c>
      <c r="B46" s="103">
        <v>0.05</v>
      </c>
      <c r="C46" s="33">
        <v>0.3</v>
      </c>
      <c r="D46" s="17">
        <f t="shared" si="0"/>
        <v>599.99999999999989</v>
      </c>
      <c r="E46" s="33">
        <v>0.2</v>
      </c>
      <c r="F46" s="19">
        <f t="shared" si="1"/>
        <v>9.9999999999999978E-2</v>
      </c>
      <c r="I46" s="46"/>
    </row>
    <row r="47" spans="1:27" ht="15" hidden="1" x14ac:dyDescent="0.25">
      <c r="A47" s="66" t="s">
        <v>41</v>
      </c>
      <c r="B47" s="103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5" customFormat="1" ht="15" hidden="1" x14ac:dyDescent="0.25">
      <c r="A48" s="66" t="s">
        <v>42</v>
      </c>
      <c r="B48" s="105">
        <v>0.20000000000000007</v>
      </c>
      <c r="C48" s="53"/>
      <c r="D48" s="17">
        <f t="shared" si="0"/>
        <v>0</v>
      </c>
      <c r="E48" s="53"/>
      <c r="F48" s="19">
        <f t="shared" si="1"/>
        <v>0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5" hidden="1" x14ac:dyDescent="0.25">
      <c r="A49" s="66" t="s">
        <v>43</v>
      </c>
      <c r="B49" s="103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66" t="s">
        <v>44</v>
      </c>
      <c r="B50" s="103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66" t="s">
        <v>45</v>
      </c>
      <c r="B51" s="103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86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65" t="s">
        <v>47</v>
      </c>
      <c r="B53" s="104">
        <v>217.94999999999996</v>
      </c>
      <c r="C53" s="30">
        <f>SUM(C54:C67)</f>
        <v>270.76599999999996</v>
      </c>
      <c r="D53" s="13">
        <f t="shared" si="0"/>
        <v>124.23308098187658</v>
      </c>
      <c r="E53" s="30">
        <v>164.3</v>
      </c>
      <c r="F53" s="15">
        <f t="shared" si="1"/>
        <v>106.46599999999995</v>
      </c>
      <c r="I53" s="46"/>
    </row>
    <row r="54" spans="1:27" ht="15" x14ac:dyDescent="0.25">
      <c r="A54" s="66" t="s">
        <v>48</v>
      </c>
      <c r="B54" s="103">
        <v>36.799999999999997</v>
      </c>
      <c r="C54" s="33">
        <v>51.5</v>
      </c>
      <c r="D54" s="17">
        <f t="shared" si="0"/>
        <v>139.94565217391306</v>
      </c>
      <c r="E54" s="33">
        <v>20</v>
      </c>
      <c r="F54" s="19">
        <f t="shared" si="1"/>
        <v>31.5</v>
      </c>
      <c r="I54" s="46"/>
    </row>
    <row r="55" spans="1:27" ht="15" x14ac:dyDescent="0.25">
      <c r="A55" s="66" t="s">
        <v>49</v>
      </c>
      <c r="B55" s="103">
        <v>5.45</v>
      </c>
      <c r="C55" s="33">
        <v>5.484</v>
      </c>
      <c r="D55" s="17">
        <f t="shared" si="0"/>
        <v>100.62385321100918</v>
      </c>
      <c r="E55" s="33">
        <v>4</v>
      </c>
      <c r="F55" s="19">
        <f t="shared" si="1"/>
        <v>1.484</v>
      </c>
      <c r="I55" s="46"/>
    </row>
    <row r="56" spans="1:27" ht="15" x14ac:dyDescent="0.25">
      <c r="A56" s="66" t="s">
        <v>50</v>
      </c>
      <c r="B56" s="103">
        <v>22.1</v>
      </c>
      <c r="C56" s="33">
        <v>22.4</v>
      </c>
      <c r="D56" s="17">
        <f t="shared" si="0"/>
        <v>101.35746606334841</v>
      </c>
      <c r="E56" s="33">
        <v>18.100000000000001</v>
      </c>
      <c r="F56" s="19">
        <f t="shared" si="1"/>
        <v>4.2999999999999972</v>
      </c>
      <c r="I56" s="46"/>
    </row>
    <row r="57" spans="1:27" ht="15" x14ac:dyDescent="0.25">
      <c r="A57" s="66" t="s">
        <v>51</v>
      </c>
      <c r="B57" s="103">
        <v>86.5</v>
      </c>
      <c r="C57" s="33">
        <v>122.8</v>
      </c>
      <c r="D57" s="17">
        <f t="shared" si="0"/>
        <v>141.96531791907515</v>
      </c>
      <c r="E57" s="33">
        <v>68.5</v>
      </c>
      <c r="F57" s="19">
        <f t="shared" si="1"/>
        <v>54.3</v>
      </c>
      <c r="I57" s="46"/>
    </row>
    <row r="58" spans="1:27" ht="15" hidden="1" x14ac:dyDescent="0.25">
      <c r="A58" s="66" t="s">
        <v>52</v>
      </c>
      <c r="B58" s="103">
        <v>3.1</v>
      </c>
      <c r="C58" s="33"/>
      <c r="D58" s="17">
        <f t="shared" si="0"/>
        <v>0</v>
      </c>
      <c r="E58" s="33">
        <v>3</v>
      </c>
      <c r="F58" s="19">
        <f t="shared" si="1"/>
        <v>-3</v>
      </c>
      <c r="I58" s="46"/>
    </row>
    <row r="59" spans="1:27" ht="15" x14ac:dyDescent="0.25">
      <c r="A59" s="66" t="s">
        <v>53</v>
      </c>
      <c r="B59" s="103">
        <v>3.2000000000000006</v>
      </c>
      <c r="C59" s="33">
        <v>8</v>
      </c>
      <c r="D59" s="17">
        <f t="shared" si="0"/>
        <v>249.99999999999994</v>
      </c>
      <c r="E59" s="33">
        <v>3.2</v>
      </c>
      <c r="F59" s="19">
        <f t="shared" si="1"/>
        <v>4.8</v>
      </c>
      <c r="I59" s="46"/>
    </row>
    <row r="60" spans="1:27" ht="15" x14ac:dyDescent="0.25">
      <c r="A60" s="66" t="s">
        <v>54</v>
      </c>
      <c r="B60" s="103">
        <v>2.1639999999999997</v>
      </c>
      <c r="C60" s="33">
        <v>2.4649999999999999</v>
      </c>
      <c r="D60" s="17">
        <f t="shared" si="0"/>
        <v>113.90942698706101</v>
      </c>
      <c r="E60" s="33">
        <v>2.7</v>
      </c>
      <c r="F60" s="19">
        <f t="shared" si="1"/>
        <v>-0.23500000000000032</v>
      </c>
      <c r="I60" s="46"/>
    </row>
    <row r="61" spans="1:27" ht="15" x14ac:dyDescent="0.25">
      <c r="A61" s="66" t="s">
        <v>55</v>
      </c>
      <c r="B61" s="103">
        <v>18</v>
      </c>
      <c r="C61" s="33">
        <v>16.2</v>
      </c>
      <c r="D61" s="17">
        <f t="shared" si="0"/>
        <v>89.999999999999986</v>
      </c>
      <c r="E61" s="33">
        <v>17.399999999999999</v>
      </c>
      <c r="F61" s="19">
        <f t="shared" si="1"/>
        <v>-1.1999999999999993</v>
      </c>
      <c r="I61" s="46"/>
    </row>
    <row r="62" spans="1:27" ht="15" x14ac:dyDescent="0.25">
      <c r="A62" s="66" t="s">
        <v>56</v>
      </c>
      <c r="B62" s="103">
        <v>16.619999999999997</v>
      </c>
      <c r="C62" s="33">
        <v>19.100000000000001</v>
      </c>
      <c r="D62" s="17">
        <f t="shared" si="0"/>
        <v>114.92178098676295</v>
      </c>
      <c r="E62" s="33">
        <v>12.9</v>
      </c>
      <c r="F62" s="19">
        <f t="shared" si="1"/>
        <v>6.2000000000000011</v>
      </c>
      <c r="I62" s="46"/>
    </row>
    <row r="63" spans="1:27" ht="15" x14ac:dyDescent="0.25">
      <c r="A63" s="66" t="s">
        <v>57</v>
      </c>
      <c r="B63" s="103">
        <v>9</v>
      </c>
      <c r="C63" s="33">
        <v>0.7</v>
      </c>
      <c r="D63" s="17">
        <f t="shared" si="0"/>
        <v>7.7777777777777777</v>
      </c>
      <c r="E63" s="33">
        <v>0.2</v>
      </c>
      <c r="F63" s="19">
        <f t="shared" si="1"/>
        <v>0.49999999999999994</v>
      </c>
      <c r="I63" s="46"/>
    </row>
    <row r="64" spans="1:27" ht="15" x14ac:dyDescent="0.25">
      <c r="A64" s="66" t="s">
        <v>58</v>
      </c>
      <c r="B64" s="103">
        <v>7.2</v>
      </c>
      <c r="C64" s="33">
        <v>7.5229999999999997</v>
      </c>
      <c r="D64" s="17">
        <f t="shared" si="0"/>
        <v>104.4861111111111</v>
      </c>
      <c r="E64" s="33">
        <v>7.5</v>
      </c>
      <c r="F64" s="19">
        <f t="shared" si="1"/>
        <v>2.2999999999999687E-2</v>
      </c>
      <c r="I64" s="46"/>
    </row>
    <row r="65" spans="1:9" ht="15" x14ac:dyDescent="0.25">
      <c r="A65" s="66" t="s">
        <v>59</v>
      </c>
      <c r="B65" s="103">
        <v>1</v>
      </c>
      <c r="C65" s="33">
        <v>2</v>
      </c>
      <c r="D65" s="17">
        <f t="shared" si="0"/>
        <v>200</v>
      </c>
      <c r="E65" s="33">
        <v>0.8</v>
      </c>
      <c r="F65" s="19">
        <f t="shared" si="1"/>
        <v>1.2</v>
      </c>
      <c r="I65" s="46"/>
    </row>
    <row r="66" spans="1:9" ht="15" hidden="1" x14ac:dyDescent="0.25">
      <c r="A66" s="66" t="s">
        <v>60</v>
      </c>
      <c r="B66" s="103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66" t="s">
        <v>61</v>
      </c>
      <c r="B67" s="18">
        <v>6.8159999999999998</v>
      </c>
      <c r="C67" s="33">
        <v>12.593999999999999</v>
      </c>
      <c r="D67" s="17">
        <f t="shared" si="0"/>
        <v>184.77112676056336</v>
      </c>
      <c r="E67" s="33">
        <v>6</v>
      </c>
      <c r="F67" s="19">
        <f t="shared" si="1"/>
        <v>6.5939999999999994</v>
      </c>
      <c r="I67" s="46"/>
    </row>
    <row r="68" spans="1:9" s="23" customFormat="1" ht="15" x14ac:dyDescent="0.25">
      <c r="A68" s="65" t="s">
        <v>62</v>
      </c>
      <c r="B68" s="104">
        <v>104.755</v>
      </c>
      <c r="C68" s="30">
        <f>SUM(C69:C74)-C72-C73</f>
        <v>134.59100000000001</v>
      </c>
      <c r="D68" s="13">
        <f t="shared" si="0"/>
        <v>128.48169538446854</v>
      </c>
      <c r="E68" s="30">
        <v>95.5</v>
      </c>
      <c r="F68" s="15">
        <f t="shared" si="1"/>
        <v>39.091000000000008</v>
      </c>
      <c r="I68" s="46"/>
    </row>
    <row r="69" spans="1:9" x14ac:dyDescent="0.2">
      <c r="A69" s="66" t="s">
        <v>63</v>
      </c>
      <c r="B69" s="103">
        <v>22.85</v>
      </c>
      <c r="C69" s="33">
        <v>42.587000000000003</v>
      </c>
      <c r="D69" s="17">
        <f t="shared" ref="D69:D102" si="2">C69/B69*100</f>
        <v>186.37636761487965</v>
      </c>
      <c r="E69" s="33">
        <v>19.3</v>
      </c>
      <c r="F69" s="19">
        <f t="shared" si="1"/>
        <v>23.287000000000003</v>
      </c>
    </row>
    <row r="70" spans="1:9" x14ac:dyDescent="0.2">
      <c r="A70" s="66" t="s">
        <v>64</v>
      </c>
      <c r="B70" s="103">
        <v>22.954999999999998</v>
      </c>
      <c r="C70" s="33">
        <v>22.504000000000001</v>
      </c>
      <c r="D70" s="17">
        <f t="shared" si="2"/>
        <v>98.035286429971706</v>
      </c>
      <c r="E70" s="33">
        <v>20.7</v>
      </c>
      <c r="F70" s="19">
        <f t="shared" ref="F70:F101" si="3">C70-E70</f>
        <v>1.804000000000002</v>
      </c>
    </row>
    <row r="71" spans="1:9" x14ac:dyDescent="0.2">
      <c r="A71" s="66" t="s">
        <v>65</v>
      </c>
      <c r="B71" s="103">
        <v>45.95</v>
      </c>
      <c r="C71" s="33">
        <v>50</v>
      </c>
      <c r="D71" s="17">
        <f t="shared" si="2"/>
        <v>108.8139281828074</v>
      </c>
      <c r="E71" s="33">
        <v>42.1</v>
      </c>
      <c r="F71" s="19">
        <f t="shared" si="3"/>
        <v>7.8999999999999986</v>
      </c>
    </row>
    <row r="72" spans="1:9" hidden="1" x14ac:dyDescent="0.2">
      <c r="A72" s="66" t="s">
        <v>66</v>
      </c>
      <c r="B72" s="103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6" t="s">
        <v>67</v>
      </c>
      <c r="B73" s="103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66" t="s">
        <v>68</v>
      </c>
      <c r="B74" s="18">
        <v>13</v>
      </c>
      <c r="C74" s="33">
        <v>19.5</v>
      </c>
      <c r="D74" s="17">
        <f t="shared" si="2"/>
        <v>150</v>
      </c>
      <c r="E74" s="33">
        <v>13.4</v>
      </c>
      <c r="F74" s="19">
        <f t="shared" si="3"/>
        <v>6.1</v>
      </c>
    </row>
    <row r="75" spans="1:9" s="23" customFormat="1" ht="15" x14ac:dyDescent="0.25">
      <c r="A75" s="65" t="s">
        <v>69</v>
      </c>
      <c r="B75" s="104">
        <v>443.85050000000001</v>
      </c>
      <c r="C75" s="30">
        <f>SUM(C76:C91)-C82-C83-C85-C91</f>
        <v>603.83400000000006</v>
      </c>
      <c r="D75" s="13">
        <f t="shared" si="2"/>
        <v>136.04445641043549</v>
      </c>
      <c r="E75" s="30">
        <v>329.9</v>
      </c>
      <c r="F75" s="15">
        <f t="shared" si="3"/>
        <v>273.93400000000008</v>
      </c>
    </row>
    <row r="76" spans="1:9" hidden="1" x14ac:dyDescent="0.2">
      <c r="A76" s="66" t="s">
        <v>70</v>
      </c>
      <c r="B76" s="103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66" t="s">
        <v>71</v>
      </c>
      <c r="B77" s="103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6" t="s">
        <v>72</v>
      </c>
      <c r="B78" s="103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66" t="s">
        <v>73</v>
      </c>
      <c r="B79" s="103">
        <v>1.1000000000000001</v>
      </c>
      <c r="C79" s="33">
        <v>4.3899999999999997</v>
      </c>
      <c r="D79" s="17">
        <f t="shared" si="2"/>
        <v>399.09090909090901</v>
      </c>
      <c r="E79" s="33">
        <v>2</v>
      </c>
      <c r="F79" s="19">
        <f t="shared" si="3"/>
        <v>2.3899999999999997</v>
      </c>
    </row>
    <row r="80" spans="1:9" x14ac:dyDescent="0.2">
      <c r="A80" s="66" t="s">
        <v>74</v>
      </c>
      <c r="B80" s="103">
        <v>100</v>
      </c>
      <c r="C80" s="33">
        <v>125.2</v>
      </c>
      <c r="D80" s="17">
        <f t="shared" si="2"/>
        <v>125.2</v>
      </c>
      <c r="E80" s="33">
        <v>48.4</v>
      </c>
      <c r="F80" s="19">
        <f t="shared" si="3"/>
        <v>76.800000000000011</v>
      </c>
    </row>
    <row r="81" spans="1:6" x14ac:dyDescent="0.2">
      <c r="A81" s="66" t="s">
        <v>75</v>
      </c>
      <c r="B81" s="103">
        <v>71</v>
      </c>
      <c r="C81" s="33">
        <v>113.629</v>
      </c>
      <c r="D81" s="17">
        <f t="shared" si="2"/>
        <v>160.04084507042253</v>
      </c>
      <c r="E81" s="33">
        <v>56.8</v>
      </c>
      <c r="F81" s="19">
        <f t="shared" si="3"/>
        <v>56.829000000000008</v>
      </c>
    </row>
    <row r="82" spans="1:6" hidden="1" x14ac:dyDescent="0.2">
      <c r="A82" s="66" t="s">
        <v>76</v>
      </c>
      <c r="B82" s="103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66" t="s">
        <v>78</v>
      </c>
      <c r="B84" s="103">
        <v>15</v>
      </c>
      <c r="C84" s="33">
        <v>20.815000000000001</v>
      </c>
      <c r="D84" s="17">
        <f t="shared" si="2"/>
        <v>138.76666666666668</v>
      </c>
      <c r="E84" s="33">
        <v>13.5</v>
      </c>
      <c r="F84" s="19">
        <f t="shared" si="3"/>
        <v>7.3150000000000013</v>
      </c>
    </row>
    <row r="85" spans="1:6" hidden="1" x14ac:dyDescent="0.2">
      <c r="A85" s="66" t="s">
        <v>79</v>
      </c>
      <c r="B85" s="103">
        <v>0</v>
      </c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60.351999999999997</v>
      </c>
      <c r="C86" s="33">
        <v>66.2</v>
      </c>
      <c r="D86" s="17">
        <f t="shared" si="2"/>
        <v>109.68981972428422</v>
      </c>
      <c r="E86" s="33">
        <v>61.2</v>
      </c>
      <c r="F86" s="19">
        <f t="shared" si="3"/>
        <v>5</v>
      </c>
    </row>
    <row r="87" spans="1:6" x14ac:dyDescent="0.2">
      <c r="A87" s="66" t="s">
        <v>81</v>
      </c>
      <c r="B87" s="103">
        <v>58.448500000000003</v>
      </c>
      <c r="C87" s="33">
        <v>93.9</v>
      </c>
      <c r="D87" s="17">
        <f t="shared" si="2"/>
        <v>160.6542511783878</v>
      </c>
      <c r="E87" s="33">
        <v>49.6</v>
      </c>
      <c r="F87" s="19">
        <f t="shared" si="3"/>
        <v>44.300000000000004</v>
      </c>
    </row>
    <row r="88" spans="1:6" x14ac:dyDescent="0.2">
      <c r="A88" s="66" t="s">
        <v>82</v>
      </c>
      <c r="B88" s="103">
        <v>102</v>
      </c>
      <c r="C88" s="33">
        <v>143.69999999999999</v>
      </c>
      <c r="D88" s="17">
        <f t="shared" si="2"/>
        <v>140.88235294117646</v>
      </c>
      <c r="E88" s="33">
        <v>72.099999999999994</v>
      </c>
      <c r="F88" s="19">
        <f t="shared" si="3"/>
        <v>71.599999999999994</v>
      </c>
    </row>
    <row r="89" spans="1:6" x14ac:dyDescent="0.2">
      <c r="A89" s="66" t="s">
        <v>83</v>
      </c>
      <c r="B89" s="103">
        <v>12.15</v>
      </c>
      <c r="C89" s="33">
        <v>18.899999999999999</v>
      </c>
      <c r="D89" s="17">
        <f t="shared" si="2"/>
        <v>155.55555555555554</v>
      </c>
      <c r="E89" s="33">
        <v>13.2</v>
      </c>
      <c r="F89" s="19">
        <f t="shared" si="3"/>
        <v>5.6999999999999993</v>
      </c>
    </row>
    <row r="90" spans="1:6" x14ac:dyDescent="0.2">
      <c r="A90" s="68" t="s">
        <v>119</v>
      </c>
      <c r="B90" s="106">
        <v>23.8</v>
      </c>
      <c r="C90" s="43">
        <v>17.100000000000001</v>
      </c>
      <c r="D90" s="25">
        <f t="shared" si="2"/>
        <v>71.848739495798313</v>
      </c>
      <c r="E90" s="43">
        <v>13.1</v>
      </c>
      <c r="F90" s="26">
        <f t="shared" si="3"/>
        <v>4.0000000000000018</v>
      </c>
    </row>
    <row r="91" spans="1:6" s="23" customFormat="1" ht="15" hidden="1" x14ac:dyDescent="0.25">
      <c r="A91" s="67" t="s">
        <v>85</v>
      </c>
      <c r="B91" s="157">
        <v>0</v>
      </c>
      <c r="C91" s="158"/>
      <c r="D91" s="62" t="e">
        <f t="shared" si="2"/>
        <v>#DIV/0!</v>
      </c>
      <c r="E91" s="158"/>
      <c r="F91" s="63">
        <f t="shared" si="3"/>
        <v>0</v>
      </c>
    </row>
    <row r="92" spans="1:6" s="23" customFormat="1" ht="15" hidden="1" x14ac:dyDescent="0.25">
      <c r="A92" s="65" t="s">
        <v>86</v>
      </c>
      <c r="B92" s="104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66" t="s">
        <v>87</v>
      </c>
      <c r="B93" s="103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66" t="s">
        <v>88</v>
      </c>
      <c r="B94" s="103">
        <v>0</v>
      </c>
      <c r="C94" s="33"/>
      <c r="D94" s="17" t="e">
        <f t="shared" si="2"/>
        <v>#DIV/0!</v>
      </c>
      <c r="E94" s="60"/>
      <c r="F94" s="19">
        <f t="shared" si="3"/>
        <v>0</v>
      </c>
    </row>
    <row r="95" spans="1:6" hidden="1" x14ac:dyDescent="0.2">
      <c r="A95" s="66" t="s">
        <v>89</v>
      </c>
      <c r="B95" s="103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68" t="s">
        <v>90</v>
      </c>
      <c r="B96" s="106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2" t="s">
        <v>91</v>
      </c>
      <c r="B97" s="93">
        <v>0</v>
      </c>
      <c r="C97" s="61"/>
      <c r="D97" s="62" t="e">
        <f t="shared" si="2"/>
        <v>#DIV/0!</v>
      </c>
      <c r="E97" s="61"/>
      <c r="F97" s="63">
        <f t="shared" si="3"/>
        <v>0</v>
      </c>
    </row>
    <row r="98" spans="1:6" hidden="1" x14ac:dyDescent="0.2">
      <c r="A98" s="50" t="s">
        <v>92</v>
      </c>
      <c r="B98" s="84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84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84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84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89" t="s">
        <v>96</v>
      </c>
      <c r="B102" s="87"/>
      <c r="C102" s="87"/>
      <c r="D102" s="88" t="e">
        <f t="shared" si="2"/>
        <v>#DIV/0!</v>
      </c>
      <c r="E102" s="88"/>
      <c r="F102" s="9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" bottom="0" header="0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2018-06-15T11:03:02Z</cp:lastPrinted>
  <dcterms:created xsi:type="dcterms:W3CDTF">2018-03-16T08:23:43Z</dcterms:created>
  <dcterms:modified xsi:type="dcterms:W3CDTF">2018-06-15T11:03:06Z</dcterms:modified>
</cp:coreProperties>
</file>