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30" windowWidth="24240" windowHeight="6600" tabRatio="898" activeTab="0"/>
  </bookViews>
  <sheets>
    <sheet name="зерноск" sheetId="1" r:id="rId1"/>
    <sheet name="пшен." sheetId="2" r:id="rId2"/>
    <sheet name="ячмень" sheetId="3" r:id="rId3"/>
    <sheet name="лен" sheetId="4" r:id="rId4"/>
    <sheet name="рапс" sheetId="5" r:id="rId5"/>
    <sheet name="картоф" sheetId="6" r:id="rId6"/>
    <sheet name="овощи" sheetId="7" r:id="rId7"/>
    <sheet name="сев озимых" sheetId="8" r:id="rId8"/>
  </sheets>
  <definedNames>
    <definedName name="_xlnm.Print_Titles" localSheetId="0">'зерноск'!$3:$4</definedName>
    <definedName name="_xlnm.Print_Titles" localSheetId="5">'картоф'!$4:$5</definedName>
    <definedName name="_xlnm.Print_Titles" localSheetId="6">'овощи'!$4:$5</definedName>
    <definedName name="_xlnm.Print_Titles" localSheetId="1">'пшен.'!$3:$4</definedName>
    <definedName name="_xlnm.Print_Titles" localSheetId="2">'ячмень'!$3:$4</definedName>
    <definedName name="_xlnm.Print_Area" localSheetId="0">'зерноск'!$A$1:$L$101</definedName>
    <definedName name="_xlnm.Print_Area" localSheetId="5">'картоф'!$A$1:$L$103</definedName>
    <definedName name="_xlnm.Print_Area" localSheetId="3">'лен'!$A$1:$F$100</definedName>
    <definedName name="_xlnm.Print_Area" localSheetId="6">'овощи'!$A$1:$L$100</definedName>
    <definedName name="_xlnm.Print_Area" localSheetId="1">'пшен.'!$A$1:$L$102</definedName>
    <definedName name="_xlnm.Print_Area" localSheetId="4">'рапс'!$A$1:$L$68</definedName>
    <definedName name="_xlnm.Print_Area" localSheetId="2">'ячмень'!$A$1:$L$102</definedName>
  </definedNames>
  <calcPr fullCalcOnLoad="1"/>
</workbook>
</file>

<file path=xl/sharedStrings.xml><?xml version="1.0" encoding="utf-8"?>
<sst xmlns="http://schemas.openxmlformats.org/spreadsheetml/2006/main" count="896" uniqueCount="139">
  <si>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</si>
  <si>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</si>
  <si>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</si>
  <si>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</si>
  <si>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</si>
  <si>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</si>
  <si>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</si>
  <si>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</si>
  <si>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</si>
  <si>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</si>
  <si>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</si>
  <si>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</si>
  <si>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</si>
  <si>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</si>
  <si>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</si>
  <si>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</si>
  <si>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</si>
  <si>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</si>
  <si>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</si>
  <si>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</si>
  <si>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</si>
  <si>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</si>
  <si>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</si>
  <si>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</si>
  <si>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</si>
  <si>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</si>
  <si>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</si>
  <si>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</si>
  <si>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</si>
  <si>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</si>
  <si>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</si>
  <si>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</si>
  <si>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</si>
  <si>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</si>
  <si>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</si>
  <si>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</si>
  <si>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</si>
  <si>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</si>
  <si>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</si>
  <si>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</si>
  <si>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</si>
  <si>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</si>
  <si>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</si>
  <si>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</si>
  <si>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</si>
  <si>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</si>
  <si>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</si>
  <si>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</si>
  <si>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</si>
  <si>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</si>
  <si>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</si>
  <si>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</si>
  <si>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</si>
  <si>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</si>
  <si>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</si>
  <si>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</si>
  <si>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</si>
  <si>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</si>
  <si>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</si>
  <si>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</si>
  <si>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</si>
  <si>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</si>
  <si>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</si>
  <si>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</si>
  <si>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</si>
  <si>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</si>
  <si>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</si>
  <si>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</si>
  <si>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</si>
  <si>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</si>
  <si>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</si>
  <si>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</si>
  <si>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</si>
  <si>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</si>
  <si>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</si>
  <si>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</si>
  <si>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</si>
  <si>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</si>
  <si>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</si>
  <si>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</si>
  <si>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</si>
  <si>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</si>
  <si>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</si>
  <si>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</si>
  <si>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</si>
  <si>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</si>
  <si>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</si>
  <si>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</si>
  <si>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</si>
  <si>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</si>
  <si>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</si>
  <si>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</si>
  <si>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</si>
  <si>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</si>
  <si>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</si>
  <si>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</si>
  <si>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</si>
  <si>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</si>
  <si>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</si>
  <si>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</si>
  <si>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>Республика Крым</t>
  </si>
  <si>
    <t>г. Севастополь</t>
  </si>
  <si>
    <t>2017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</si>
  <si>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</si>
  <si>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</si>
  <si>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2018 г.</t>
  </si>
  <si>
    <t>2018 г. +/- к 2017 г.</t>
  </si>
  <si>
    <t>г. Москва</t>
  </si>
  <si>
    <t>Уборка рапса озимого и ярового в Российской Федерации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</si>
  <si>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</si>
  <si>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</si>
  <si>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>Выкопано, тыс.га</t>
  </si>
  <si>
    <t>Накопано, тыс. тонн</t>
  </si>
  <si>
    <t>Убрано, тыс.га</t>
  </si>
  <si>
    <t>Собрано, тыс. тонн</t>
  </si>
  <si>
    <t xml:space="preserve"> </t>
  </si>
  <si>
    <t>% к площади посадки</t>
  </si>
  <si>
    <t>Вытереблено, тыс.га</t>
  </si>
  <si>
    <t>Уборка льна-долгунца в Российской Федерации</t>
  </si>
  <si>
    <t>Посевная площадь, тыс.га (4 сх)</t>
  </si>
  <si>
    <t>Посадочная площадь, тыс.га            (4 сх)</t>
  </si>
  <si>
    <t>Посевная площадь, тыс.га             (4 сх)</t>
  </si>
  <si>
    <t>% к площади сева</t>
  </si>
  <si>
    <t xml:space="preserve">Оперативная информация по севу озимых культур в Российской Федерации </t>
  </si>
  <si>
    <t>посеяно, тыс.га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</si>
  <si>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</si>
  <si>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</si>
  <si>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</si>
  <si>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</si>
  <si>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</si>
  <si>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</si>
  <si>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</si>
  <si>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</si>
  <si>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</si>
  <si>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</si>
  <si>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</si>
  <si>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</si>
  <si>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2019 г, тыс. га</t>
  </si>
  <si>
    <t>по состоянию на 17 августа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</si>
</sst>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 applyProtection="1">
      <alignment horizontal="center" vertical="center"/>
      <protection locked="0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23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/>
    </xf>
    <xf numFmtId="172" fontId="3" fillId="0" borderId="12" xfId="0" applyNumberFormat="1" applyFont="1" applyFill="1" applyBorder="1" applyAlignment="1" applyProtection="1">
      <alignment/>
      <protection locked="0"/>
    </xf>
    <xf numFmtId="172" fontId="3" fillId="0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8" xfId="0" applyNumberFormat="1" applyFont="1" applyFill="1" applyBorder="1" applyAlignment="1" applyProtection="1">
      <alignment/>
      <protection locked="0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 applyProtection="1">
      <alignment/>
      <protection locked="0"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" fillId="0" borderId="33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/>
    </xf>
    <xf numFmtId="172" fontId="4" fillId="0" borderId="34" xfId="0" applyNumberFormat="1" applyFont="1" applyFill="1" applyBorder="1" applyAlignment="1" applyProtection="1">
      <alignment horizontal="center"/>
      <protection locked="0"/>
    </xf>
    <xf numFmtId="172" fontId="4" fillId="0" borderId="39" xfId="0" applyNumberFormat="1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4" fillId="0" borderId="41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/>
    </xf>
    <xf numFmtId="172" fontId="4" fillId="0" borderId="41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 applyProtection="1">
      <alignment horizontal="center"/>
      <protection locked="0"/>
    </xf>
    <xf numFmtId="172" fontId="4" fillId="0" borderId="42" xfId="0" applyNumberFormat="1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72" fontId="3" fillId="0" borderId="45" xfId="0" applyNumberFormat="1" applyFont="1" applyFill="1" applyBorder="1" applyAlignment="1" applyProtection="1">
      <alignment horizontal="center"/>
      <protection locked="0"/>
    </xf>
    <xf numFmtId="172" fontId="3" fillId="0" borderId="27" xfId="0" applyNumberFormat="1" applyFont="1" applyFill="1" applyBorder="1" applyAlignment="1" applyProtection="1">
      <alignment horizontal="center"/>
      <protection locked="0"/>
    </xf>
    <xf numFmtId="172" fontId="4" fillId="0" borderId="27" xfId="0" applyNumberFormat="1" applyFont="1" applyFill="1" applyBorder="1" applyAlignment="1" applyProtection="1">
      <alignment horizontal="center"/>
      <protection locked="0"/>
    </xf>
    <xf numFmtId="172" fontId="4" fillId="0" borderId="27" xfId="0" applyNumberFormat="1" applyFont="1" applyFill="1" applyBorder="1" applyAlignment="1" applyProtection="1">
      <alignment horizontal="center"/>
      <protection locked="0"/>
    </xf>
    <xf numFmtId="172" fontId="2" fillId="0" borderId="27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72" fontId="3" fillId="0" borderId="48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>
      <alignment/>
    </xf>
    <xf numFmtId="172" fontId="4" fillId="0" borderId="5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>
      <alignment/>
    </xf>
    <xf numFmtId="172" fontId="3" fillId="0" borderId="51" xfId="0" applyNumberFormat="1" applyFont="1" applyFill="1" applyBorder="1" applyAlignment="1" applyProtection="1">
      <alignment/>
      <protection locked="0"/>
    </xf>
    <xf numFmtId="172" fontId="4" fillId="0" borderId="52" xfId="0" applyNumberFormat="1" applyFont="1" applyFill="1" applyBorder="1" applyAlignment="1">
      <alignment/>
    </xf>
    <xf numFmtId="172" fontId="3" fillId="0" borderId="27" xfId="0" applyNumberFormat="1" applyFont="1" applyFill="1" applyBorder="1" applyAlignment="1" applyProtection="1">
      <alignment/>
      <protection locked="0"/>
    </xf>
    <xf numFmtId="172" fontId="4" fillId="0" borderId="27" xfId="0" applyNumberFormat="1" applyFont="1" applyFill="1" applyBorder="1" applyAlignment="1" applyProtection="1">
      <alignment/>
      <protection locked="0"/>
    </xf>
    <xf numFmtId="172" fontId="4" fillId="0" borderId="28" xfId="0" applyNumberFormat="1" applyFont="1" applyFill="1" applyBorder="1" applyAlignment="1" applyProtection="1">
      <alignment horizontal="center"/>
      <protection locked="0"/>
    </xf>
    <xf numFmtId="172" fontId="4" fillId="0" borderId="44" xfId="0" applyNumberFormat="1" applyFont="1" applyFill="1" applyBorder="1" applyAlignment="1" applyProtection="1">
      <alignment/>
      <protection locked="0"/>
    </xf>
    <xf numFmtId="172" fontId="4" fillId="0" borderId="49" xfId="0" applyNumberFormat="1" applyFont="1" applyFill="1" applyBorder="1" applyAlignment="1">
      <alignment horizontal="center"/>
    </xf>
    <xf numFmtId="172" fontId="4" fillId="0" borderId="50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>
      <alignment horizontal="center"/>
    </xf>
    <xf numFmtId="172" fontId="3" fillId="0" borderId="52" xfId="0" applyNumberFormat="1" applyFont="1" applyFill="1" applyBorder="1" applyAlignment="1" applyProtection="1">
      <alignment horizontal="center"/>
      <protection locked="0"/>
    </xf>
    <xf numFmtId="172" fontId="4" fillId="0" borderId="5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172" fontId="4" fillId="0" borderId="44" xfId="0" applyNumberFormat="1" applyFont="1" applyFill="1" applyBorder="1" applyAlignment="1" applyProtection="1">
      <alignment horizontal="center"/>
      <protection locked="0"/>
    </xf>
    <xf numFmtId="172" fontId="4" fillId="0" borderId="20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53" xfId="0" applyFont="1" applyFill="1" applyBorder="1" applyAlignment="1">
      <alignment/>
    </xf>
    <xf numFmtId="172" fontId="4" fillId="0" borderId="39" xfId="0" applyNumberFormat="1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20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 applyProtection="1">
      <alignment horizontal="center"/>
      <protection locked="0"/>
    </xf>
    <xf numFmtId="172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 applyProtection="1">
      <alignment horizontal="center"/>
      <protection locked="0"/>
    </xf>
    <xf numFmtId="172" fontId="45" fillId="34" borderId="12" xfId="0" applyNumberFormat="1" applyFont="1" applyFill="1" applyBorder="1" applyAlignment="1" applyProtection="1">
      <alignment horizontal="center"/>
      <protection locked="0"/>
    </xf>
    <xf numFmtId="172" fontId="45" fillId="0" borderId="12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72" fontId="4" fillId="0" borderId="52" xfId="0" applyNumberFormat="1" applyFont="1" applyFill="1" applyBorder="1" applyAlignment="1" applyProtection="1">
      <alignment horizontal="center"/>
      <protection locked="0"/>
    </xf>
    <xf numFmtId="172" fontId="46" fillId="0" borderId="12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/>
    </xf>
    <xf numFmtId="172" fontId="3" fillId="0" borderId="39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36" xfId="0" applyNumberFormat="1" applyFont="1" applyFill="1" applyBorder="1" applyAlignment="1" applyProtection="1">
      <alignment horizontal="center"/>
      <protection locked="0"/>
    </xf>
    <xf numFmtId="172" fontId="3" fillId="0" borderId="36" xfId="0" applyNumberFormat="1" applyFont="1" applyFill="1" applyBorder="1" applyAlignment="1">
      <alignment horizontal="center"/>
    </xf>
    <xf numFmtId="172" fontId="3" fillId="0" borderId="36" xfId="0" applyNumberFormat="1" applyFont="1" applyFill="1" applyBorder="1" applyAlignment="1" applyProtection="1">
      <alignment horizontal="center"/>
      <protection locked="0"/>
    </xf>
    <xf numFmtId="172" fontId="45" fillId="0" borderId="18" xfId="0" applyNumberFormat="1" applyFont="1" applyFill="1" applyBorder="1" applyAlignment="1" applyProtection="1">
      <alignment horizontal="center"/>
      <protection locked="0"/>
    </xf>
    <xf numFmtId="172" fontId="4" fillId="0" borderId="3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9" sqref="P19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0039062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6384" width="9.125" style="9" customWidth="1"/>
  </cols>
  <sheetData>
    <row r="1" spans="1:12" ht="16.5">
      <c r="A1" s="11" t="s">
        <v>99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">
        <v>138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19.5" customHeight="1">
      <c r="A3" s="196" t="s">
        <v>1</v>
      </c>
      <c r="B3" s="196" t="s">
        <v>119</v>
      </c>
      <c r="C3" s="196" t="s">
        <v>96</v>
      </c>
      <c r="D3" s="196"/>
      <c r="E3" s="198"/>
      <c r="F3" s="198"/>
      <c r="G3" s="200" t="s">
        <v>60</v>
      </c>
      <c r="H3" s="198"/>
      <c r="I3" s="201"/>
      <c r="J3" s="199" t="s">
        <v>0</v>
      </c>
      <c r="K3" s="199"/>
      <c r="L3" s="199"/>
    </row>
    <row r="4" spans="1:12" s="10" customFormat="1" ht="45" customHeight="1">
      <c r="A4" s="197"/>
      <c r="B4" s="196"/>
      <c r="C4" s="1" t="s">
        <v>105</v>
      </c>
      <c r="D4" s="63" t="s">
        <v>122</v>
      </c>
      <c r="E4" s="1" t="s">
        <v>102</v>
      </c>
      <c r="F4" s="1" t="s">
        <v>106</v>
      </c>
      <c r="G4" s="129" t="s">
        <v>105</v>
      </c>
      <c r="H4" s="1" t="s">
        <v>102</v>
      </c>
      <c r="I4" s="86" t="s">
        <v>106</v>
      </c>
      <c r="J4" s="1" t="s">
        <v>105</v>
      </c>
      <c r="K4" s="1" t="s">
        <v>102</v>
      </c>
      <c r="L4" s="1" t="s">
        <v>106</v>
      </c>
    </row>
    <row r="5" spans="1:12" s="14" customFormat="1" ht="15.75">
      <c r="A5" s="43" t="s">
        <v>2</v>
      </c>
      <c r="B5" s="72">
        <v>46481.98</v>
      </c>
      <c r="C5" s="25">
        <f>C6+C25+C36+C45+C53+C68+C75+C92</f>
        <v>22257.566929475433</v>
      </c>
      <c r="D5" s="31">
        <f>C5/B5*100</f>
        <v>47.88429178248308</v>
      </c>
      <c r="E5" s="31">
        <v>17798.259499999996</v>
      </c>
      <c r="F5" s="50">
        <f aca="true" t="shared" si="0" ref="F5:F70">C5-E5</f>
        <v>4459.307429475437</v>
      </c>
      <c r="G5" s="135">
        <f>G6+G25+G36+G45+G53+G68+G75+G92</f>
        <v>69438.94099999999</v>
      </c>
      <c r="H5" s="31">
        <v>70777.87789999999</v>
      </c>
      <c r="I5" s="124">
        <f aca="true" t="shared" si="1" ref="I5:I23">G5-H5</f>
        <v>-1338.9369000000006</v>
      </c>
      <c r="J5" s="29">
        <f>IF(C5&gt;0,G5/C5*10,"")</f>
        <v>31.197902816611467</v>
      </c>
      <c r="K5" s="37">
        <f>IF(E5&gt;0,H5/E5*10,"")</f>
        <v>39.76674118050701</v>
      </c>
      <c r="L5" s="50">
        <f>J5-K5</f>
        <v>-8.568838363895544</v>
      </c>
    </row>
    <row r="6" spans="1:12" s="15" customFormat="1" ht="15.75">
      <c r="A6" s="44" t="s">
        <v>3</v>
      </c>
      <c r="B6" s="73">
        <v>7945.05</v>
      </c>
      <c r="C6" s="26">
        <f>SUM(C7:C23)</f>
        <v>5864.076</v>
      </c>
      <c r="D6" s="32">
        <f aca="true" t="shared" si="2" ref="D6:D36">C6/B6*100</f>
        <v>73.80791813770838</v>
      </c>
      <c r="E6" s="32">
        <v>4142.187</v>
      </c>
      <c r="F6" s="51">
        <f t="shared" si="0"/>
        <v>1721.8890000000001</v>
      </c>
      <c r="G6" s="136">
        <f>SUM(G7:G23)</f>
        <v>21653.746</v>
      </c>
      <c r="H6" s="32">
        <v>18757.77</v>
      </c>
      <c r="I6" s="125">
        <f t="shared" si="1"/>
        <v>2895.9759999999987</v>
      </c>
      <c r="J6" s="29">
        <f>IF(C6&gt;0,G6/C6*10,"")</f>
        <v>36.92610054849221</v>
      </c>
      <c r="K6" s="37">
        <f aca="true" t="shared" si="3" ref="K6:K37">IF(E6&gt;0,H6/E6*10,"")</f>
        <v>45.28470105284961</v>
      </c>
      <c r="L6" s="51">
        <f aca="true" t="shared" si="4" ref="L6:L41">J6-K6</f>
        <v>-8.358600504357405</v>
      </c>
    </row>
    <row r="7" spans="1:12" s="2" customFormat="1" ht="15">
      <c r="A7" s="45" t="s">
        <v>4</v>
      </c>
      <c r="B7" s="74">
        <v>737.56</v>
      </c>
      <c r="C7" s="30">
        <v>516</v>
      </c>
      <c r="D7" s="38">
        <f t="shared" si="2"/>
        <v>69.96041000054234</v>
      </c>
      <c r="E7" s="38">
        <v>528.32</v>
      </c>
      <c r="F7" s="57">
        <f t="shared" si="0"/>
        <v>-12.32000000000005</v>
      </c>
      <c r="G7" s="58">
        <v>2245.3</v>
      </c>
      <c r="H7" s="38">
        <v>2676.61</v>
      </c>
      <c r="I7" s="126">
        <f t="shared" si="1"/>
        <v>-431.30999999999995</v>
      </c>
      <c r="J7" s="30">
        <f aca="true" t="shared" si="5" ref="J7:J70">IF(C7&gt;0,G7/C7*10,"")</f>
        <v>43.51356589147287</v>
      </c>
      <c r="K7" s="38">
        <f t="shared" si="3"/>
        <v>50.66266656571774</v>
      </c>
      <c r="L7" s="53">
        <f t="shared" si="4"/>
        <v>-7.14910067424487</v>
      </c>
    </row>
    <row r="8" spans="1:12" s="2" customFormat="1" ht="15">
      <c r="A8" s="45" t="s">
        <v>5</v>
      </c>
      <c r="B8" s="74">
        <v>376.12</v>
      </c>
      <c r="C8" s="30">
        <v>190.7</v>
      </c>
      <c r="D8" s="38">
        <f t="shared" si="2"/>
        <v>50.701903647771985</v>
      </c>
      <c r="E8" s="38">
        <v>124.94</v>
      </c>
      <c r="F8" s="57">
        <f t="shared" si="0"/>
        <v>65.75999999999999</v>
      </c>
      <c r="G8" s="58">
        <v>766.6</v>
      </c>
      <c r="H8" s="38">
        <v>487.05</v>
      </c>
      <c r="I8" s="126">
        <f t="shared" si="1"/>
        <v>279.55</v>
      </c>
      <c r="J8" s="30">
        <f t="shared" si="5"/>
        <v>40.19926586261143</v>
      </c>
      <c r="K8" s="38">
        <f t="shared" si="3"/>
        <v>38.98271170161678</v>
      </c>
      <c r="L8" s="53">
        <f t="shared" si="4"/>
        <v>1.2165541609946544</v>
      </c>
    </row>
    <row r="9" spans="1:12" s="2" customFormat="1" ht="15">
      <c r="A9" s="45" t="s">
        <v>6</v>
      </c>
      <c r="B9" s="74">
        <v>86.06</v>
      </c>
      <c r="C9" s="30">
        <v>38.01</v>
      </c>
      <c r="D9" s="38">
        <f t="shared" si="2"/>
        <v>44.16686033000232</v>
      </c>
      <c r="E9" s="38">
        <v>5.5</v>
      </c>
      <c r="F9" s="57">
        <f t="shared" si="0"/>
        <v>32.51</v>
      </c>
      <c r="G9" s="58">
        <v>92.22</v>
      </c>
      <c r="H9" s="38">
        <v>17.1</v>
      </c>
      <c r="I9" s="126">
        <f t="shared" si="1"/>
        <v>75.12</v>
      </c>
      <c r="J9" s="30">
        <f t="shared" si="5"/>
        <v>24.262036306235203</v>
      </c>
      <c r="K9" s="38">
        <f t="shared" si="3"/>
        <v>31.090909090909093</v>
      </c>
      <c r="L9" s="53">
        <f t="shared" si="4"/>
        <v>-6.828872784673891</v>
      </c>
    </row>
    <row r="10" spans="1:12" s="2" customFormat="1" ht="15">
      <c r="A10" s="45" t="s">
        <v>7</v>
      </c>
      <c r="B10" s="74">
        <v>1462.17</v>
      </c>
      <c r="C10" s="30">
        <v>1176.6</v>
      </c>
      <c r="D10" s="38">
        <f t="shared" si="2"/>
        <v>80.469439258089</v>
      </c>
      <c r="E10" s="38">
        <v>988.1</v>
      </c>
      <c r="F10" s="57">
        <f t="shared" si="0"/>
        <v>188.4999999999999</v>
      </c>
      <c r="G10" s="58">
        <v>3708.2</v>
      </c>
      <c r="H10" s="38">
        <v>4102</v>
      </c>
      <c r="I10" s="126">
        <f t="shared" si="1"/>
        <v>-393.8000000000002</v>
      </c>
      <c r="J10" s="30">
        <f t="shared" si="5"/>
        <v>31.51623321434642</v>
      </c>
      <c r="K10" s="38">
        <f t="shared" si="3"/>
        <v>41.514016799919034</v>
      </c>
      <c r="L10" s="53">
        <f t="shared" si="4"/>
        <v>-9.997783585572613</v>
      </c>
    </row>
    <row r="11" spans="1:12" s="2" customFormat="1" ht="15">
      <c r="A11" s="45" t="s">
        <v>8</v>
      </c>
      <c r="B11" s="74">
        <v>65.44</v>
      </c>
      <c r="C11" s="30">
        <v>28.374</v>
      </c>
      <c r="D11" s="38">
        <f t="shared" si="2"/>
        <v>43.35880195599022</v>
      </c>
      <c r="E11" s="38">
        <v>1.3</v>
      </c>
      <c r="F11" s="57">
        <f t="shared" si="0"/>
        <v>27.073999999999998</v>
      </c>
      <c r="G11" s="58">
        <v>66.216</v>
      </c>
      <c r="H11" s="38">
        <v>2.5</v>
      </c>
      <c r="I11" s="126">
        <f t="shared" si="1"/>
        <v>63.715999999999994</v>
      </c>
      <c r="J11" s="30">
        <f t="shared" si="5"/>
        <v>23.336857686614504</v>
      </c>
      <c r="K11" s="38">
        <f t="shared" si="3"/>
        <v>19.23076923076923</v>
      </c>
      <c r="L11" s="53">
        <f t="shared" si="4"/>
        <v>4.106088455845274</v>
      </c>
    </row>
    <row r="12" spans="1:12" s="2" customFormat="1" ht="15">
      <c r="A12" s="45" t="s">
        <v>9</v>
      </c>
      <c r="B12" s="74">
        <v>88.7</v>
      </c>
      <c r="C12" s="30">
        <v>41.8</v>
      </c>
      <c r="D12" s="38">
        <f t="shared" si="2"/>
        <v>47.12514092446448</v>
      </c>
      <c r="E12" s="38">
        <v>15.3</v>
      </c>
      <c r="F12" s="57">
        <f t="shared" si="0"/>
        <v>26.499999999999996</v>
      </c>
      <c r="G12" s="58">
        <v>117.1</v>
      </c>
      <c r="H12" s="38">
        <v>44.4</v>
      </c>
      <c r="I12" s="126">
        <f t="shared" si="1"/>
        <v>72.69999999999999</v>
      </c>
      <c r="J12" s="30">
        <f t="shared" si="5"/>
        <v>28.014354066985646</v>
      </c>
      <c r="K12" s="38">
        <f t="shared" si="3"/>
        <v>29.019607843137255</v>
      </c>
      <c r="L12" s="53">
        <f t="shared" si="4"/>
        <v>-1.0052537761516085</v>
      </c>
    </row>
    <row r="13" spans="1:12" s="2" customFormat="1" ht="15" hidden="1">
      <c r="A13" s="45" t="s">
        <v>10</v>
      </c>
      <c r="B13" s="74">
        <v>36.79</v>
      </c>
      <c r="C13" s="30"/>
      <c r="D13" s="38">
        <f t="shared" si="2"/>
        <v>0</v>
      </c>
      <c r="E13" s="38"/>
      <c r="F13" s="57">
        <f t="shared" si="0"/>
        <v>0</v>
      </c>
      <c r="G13" s="58"/>
      <c r="H13" s="38"/>
      <c r="I13" s="126">
        <f t="shared" si="1"/>
        <v>0</v>
      </c>
      <c r="J13" s="30">
        <f t="shared" si="5"/>
      </c>
      <c r="K13" s="38">
        <f t="shared" si="3"/>
      </c>
      <c r="L13" s="53" t="e">
        <f t="shared" si="4"/>
        <v>#VALUE!</v>
      </c>
    </row>
    <row r="14" spans="1:12" s="2" customFormat="1" ht="15">
      <c r="A14" s="45" t="s">
        <v>11</v>
      </c>
      <c r="B14" s="74">
        <v>969.7</v>
      </c>
      <c r="C14" s="30">
        <v>823.4</v>
      </c>
      <c r="D14" s="38">
        <f t="shared" si="2"/>
        <v>84.9128596473136</v>
      </c>
      <c r="E14" s="38">
        <v>786</v>
      </c>
      <c r="F14" s="57">
        <f t="shared" si="0"/>
        <v>37.39999999999998</v>
      </c>
      <c r="G14" s="58">
        <v>3705.3</v>
      </c>
      <c r="H14" s="38">
        <v>3891</v>
      </c>
      <c r="I14" s="126">
        <f t="shared" si="1"/>
        <v>-185.69999999999982</v>
      </c>
      <c r="J14" s="30">
        <f t="shared" si="5"/>
        <v>45</v>
      </c>
      <c r="K14" s="38">
        <f t="shared" si="3"/>
        <v>49.50381679389313</v>
      </c>
      <c r="L14" s="53">
        <f t="shared" si="4"/>
        <v>-4.5038167938931295</v>
      </c>
    </row>
    <row r="15" spans="1:12" s="2" customFormat="1" ht="15">
      <c r="A15" s="45" t="s">
        <v>12</v>
      </c>
      <c r="B15" s="74">
        <v>750.71</v>
      </c>
      <c r="C15" s="30">
        <v>621.3</v>
      </c>
      <c r="D15" s="38">
        <f t="shared" si="2"/>
        <v>82.76165230248697</v>
      </c>
      <c r="E15" s="38">
        <v>437.5</v>
      </c>
      <c r="F15" s="57">
        <f t="shared" si="0"/>
        <v>183.79999999999995</v>
      </c>
      <c r="G15" s="58">
        <v>2678</v>
      </c>
      <c r="H15" s="38">
        <v>2052</v>
      </c>
      <c r="I15" s="126">
        <f t="shared" si="1"/>
        <v>626</v>
      </c>
      <c r="J15" s="30">
        <f t="shared" si="5"/>
        <v>43.10317077096411</v>
      </c>
      <c r="K15" s="38">
        <f t="shared" si="3"/>
        <v>46.902857142857144</v>
      </c>
      <c r="L15" s="53">
        <f t="shared" si="4"/>
        <v>-3.7996863718930314</v>
      </c>
    </row>
    <row r="16" spans="1:12" s="2" customFormat="1" ht="15">
      <c r="A16" s="45" t="s">
        <v>92</v>
      </c>
      <c r="B16" s="74">
        <v>121.4</v>
      </c>
      <c r="C16" s="30">
        <v>86.6</v>
      </c>
      <c r="D16" s="38">
        <f t="shared" si="2"/>
        <v>71.33443163097198</v>
      </c>
      <c r="E16" s="38"/>
      <c r="F16" s="57">
        <f t="shared" si="0"/>
        <v>86.6</v>
      </c>
      <c r="G16" s="58">
        <v>263.6</v>
      </c>
      <c r="H16" s="38"/>
      <c r="I16" s="126">
        <f t="shared" si="1"/>
        <v>263.6</v>
      </c>
      <c r="J16" s="30">
        <f t="shared" si="5"/>
        <v>30.438799076212476</v>
      </c>
      <c r="K16" s="38">
        <f t="shared" si="3"/>
      </c>
      <c r="L16" s="210" t="e">
        <f t="shared" si="4"/>
        <v>#VALUE!</v>
      </c>
    </row>
    <row r="17" spans="1:12" s="2" customFormat="1" ht="15">
      <c r="A17" s="45" t="s">
        <v>13</v>
      </c>
      <c r="B17" s="74">
        <v>877.05</v>
      </c>
      <c r="C17" s="30">
        <v>634.8</v>
      </c>
      <c r="D17" s="38">
        <f t="shared" si="2"/>
        <v>72.37899777663759</v>
      </c>
      <c r="E17" s="38">
        <v>360.85</v>
      </c>
      <c r="F17" s="57">
        <f t="shared" si="0"/>
        <v>273.94999999999993</v>
      </c>
      <c r="G17" s="58">
        <v>2459.6</v>
      </c>
      <c r="H17" s="38">
        <v>1591.8</v>
      </c>
      <c r="I17" s="126">
        <f t="shared" si="1"/>
        <v>867.8</v>
      </c>
      <c r="J17" s="30">
        <f t="shared" si="5"/>
        <v>38.74606175173283</v>
      </c>
      <c r="K17" s="38">
        <f t="shared" si="3"/>
        <v>44.11251212415131</v>
      </c>
      <c r="L17" s="53">
        <f t="shared" si="4"/>
        <v>-5.366450372418477</v>
      </c>
    </row>
    <row r="18" spans="1:12" s="2" customFormat="1" ht="15">
      <c r="A18" s="45" t="s">
        <v>14</v>
      </c>
      <c r="B18" s="74">
        <v>576.76</v>
      </c>
      <c r="C18" s="30">
        <v>482.8</v>
      </c>
      <c r="D18" s="38">
        <f t="shared" si="2"/>
        <v>83.70899507594147</v>
      </c>
      <c r="E18" s="38">
        <v>177.8</v>
      </c>
      <c r="F18" s="57">
        <f t="shared" si="0"/>
        <v>305</v>
      </c>
      <c r="G18" s="58">
        <v>1461.1</v>
      </c>
      <c r="H18" s="38">
        <v>750.4</v>
      </c>
      <c r="I18" s="126">
        <f t="shared" si="1"/>
        <v>710.6999999999999</v>
      </c>
      <c r="J18" s="30">
        <f t="shared" si="5"/>
        <v>30.263048881524437</v>
      </c>
      <c r="K18" s="38">
        <f t="shared" si="3"/>
        <v>42.204724409448815</v>
      </c>
      <c r="L18" s="53">
        <f t="shared" si="4"/>
        <v>-11.941675527924378</v>
      </c>
    </row>
    <row r="19" spans="1:12" s="2" customFormat="1" ht="15">
      <c r="A19" s="45" t="s">
        <v>15</v>
      </c>
      <c r="B19" s="74">
        <v>124.06</v>
      </c>
      <c r="C19" s="30">
        <v>27.7</v>
      </c>
      <c r="D19" s="38">
        <f t="shared" si="2"/>
        <v>22.327905852007092</v>
      </c>
      <c r="E19" s="38">
        <v>11.9</v>
      </c>
      <c r="F19" s="57">
        <f t="shared" si="0"/>
        <v>15.799999999999999</v>
      </c>
      <c r="G19" s="58">
        <v>63.4</v>
      </c>
      <c r="H19" s="38">
        <v>40.5</v>
      </c>
      <c r="I19" s="126">
        <f t="shared" si="1"/>
        <v>22.9</v>
      </c>
      <c r="J19" s="30">
        <f t="shared" si="5"/>
        <v>22.88808664259928</v>
      </c>
      <c r="K19" s="38">
        <f t="shared" si="3"/>
        <v>34.03361344537815</v>
      </c>
      <c r="L19" s="53">
        <f t="shared" si="4"/>
        <v>-11.145526802778871</v>
      </c>
    </row>
    <row r="20" spans="1:12" s="2" customFormat="1" ht="15">
      <c r="A20" s="45" t="s">
        <v>16</v>
      </c>
      <c r="B20" s="74">
        <v>1008.26</v>
      </c>
      <c r="C20" s="30">
        <v>775</v>
      </c>
      <c r="D20" s="38">
        <f t="shared" si="2"/>
        <v>76.8650943209093</v>
      </c>
      <c r="E20" s="38">
        <v>570.1</v>
      </c>
      <c r="F20" s="57">
        <f t="shared" si="0"/>
        <v>204.89999999999998</v>
      </c>
      <c r="G20" s="58">
        <v>2588.6</v>
      </c>
      <c r="H20" s="38">
        <v>2551</v>
      </c>
      <c r="I20" s="126">
        <f t="shared" si="1"/>
        <v>37.59999999999991</v>
      </c>
      <c r="J20" s="30">
        <f t="shared" si="5"/>
        <v>33.40129032258064</v>
      </c>
      <c r="K20" s="38">
        <f t="shared" si="3"/>
        <v>44.746535695492014</v>
      </c>
      <c r="L20" s="53">
        <f t="shared" si="4"/>
        <v>-11.345245372911371</v>
      </c>
    </row>
    <row r="21" spans="1:12" s="2" customFormat="1" ht="15">
      <c r="A21" s="45" t="s">
        <v>17</v>
      </c>
      <c r="B21" s="74">
        <v>67.12</v>
      </c>
      <c r="C21" s="30">
        <v>2.933</v>
      </c>
      <c r="D21" s="38">
        <f t="shared" si="2"/>
        <v>4.369785458879618</v>
      </c>
      <c r="E21" s="38">
        <v>0.227</v>
      </c>
      <c r="F21" s="57">
        <f t="shared" si="0"/>
        <v>2.706</v>
      </c>
      <c r="G21" s="58">
        <v>9.013</v>
      </c>
      <c r="H21" s="38">
        <v>1</v>
      </c>
      <c r="I21" s="126">
        <f t="shared" si="1"/>
        <v>8.013</v>
      </c>
      <c r="J21" s="30">
        <f t="shared" si="5"/>
        <v>30.72962836685987</v>
      </c>
      <c r="K21" s="38">
        <f t="shared" si="3"/>
        <v>44.052863436123346</v>
      </c>
      <c r="L21" s="53">
        <f t="shared" si="4"/>
        <v>-13.323235069263475</v>
      </c>
    </row>
    <row r="22" spans="1:12" s="2" customFormat="1" ht="15">
      <c r="A22" s="45" t="s">
        <v>18</v>
      </c>
      <c r="B22" s="74">
        <v>546.62</v>
      </c>
      <c r="C22" s="30">
        <v>406.5</v>
      </c>
      <c r="D22" s="38">
        <f t="shared" si="2"/>
        <v>74.36610442354835</v>
      </c>
      <c r="E22" s="38">
        <v>134.35</v>
      </c>
      <c r="F22" s="57">
        <f t="shared" si="0"/>
        <v>272.15</v>
      </c>
      <c r="G22" s="58">
        <v>1401.1</v>
      </c>
      <c r="H22" s="38">
        <v>550.41</v>
      </c>
      <c r="I22" s="126">
        <f t="shared" si="1"/>
        <v>850.6899999999999</v>
      </c>
      <c r="J22" s="30">
        <f t="shared" si="5"/>
        <v>34.46740467404674</v>
      </c>
      <c r="K22" s="38">
        <f t="shared" si="3"/>
        <v>40.968366207666534</v>
      </c>
      <c r="L22" s="53">
        <f t="shared" si="4"/>
        <v>-6.500961533619794</v>
      </c>
    </row>
    <row r="23" spans="1:12" s="2" customFormat="1" ht="15">
      <c r="A23" s="45" t="s">
        <v>19</v>
      </c>
      <c r="B23" s="74">
        <v>49.92</v>
      </c>
      <c r="C23" s="30">
        <v>11.559</v>
      </c>
      <c r="D23" s="38">
        <f t="shared" si="2"/>
        <v>23.155048076923073</v>
      </c>
      <c r="E23" s="38"/>
      <c r="F23" s="57">
        <f t="shared" si="0"/>
        <v>11.559</v>
      </c>
      <c r="G23" s="58">
        <v>28.397</v>
      </c>
      <c r="H23" s="38"/>
      <c r="I23" s="126">
        <f t="shared" si="1"/>
        <v>28.397</v>
      </c>
      <c r="J23" s="30">
        <f t="shared" si="5"/>
        <v>24.567004066095684</v>
      </c>
      <c r="K23" s="38">
        <f t="shared" si="3"/>
      </c>
      <c r="L23" s="210" t="e">
        <f t="shared" si="4"/>
        <v>#VALUE!</v>
      </c>
    </row>
    <row r="24" spans="1:12" s="2" customFormat="1" ht="15" hidden="1">
      <c r="A24" s="45"/>
      <c r="B24" s="74">
        <v>0.62</v>
      </c>
      <c r="C24" s="30"/>
      <c r="D24" s="38">
        <f t="shared" si="2"/>
        <v>0</v>
      </c>
      <c r="E24" s="38"/>
      <c r="F24" s="57"/>
      <c r="G24" s="58"/>
      <c r="H24" s="38"/>
      <c r="I24" s="126"/>
      <c r="J24" s="30">
        <f t="shared" si="5"/>
      </c>
      <c r="K24" s="38">
        <f t="shared" si="3"/>
      </c>
      <c r="L24" s="53" t="e">
        <f t="shared" si="4"/>
        <v>#VALUE!</v>
      </c>
    </row>
    <row r="25" spans="1:12" s="15" customFormat="1" ht="15.75">
      <c r="A25" s="44" t="s">
        <v>20</v>
      </c>
      <c r="B25" s="73">
        <v>306.52</v>
      </c>
      <c r="C25" s="26">
        <f>SUM(C26:C35)-C29</f>
        <v>103.566</v>
      </c>
      <c r="D25" s="32">
        <f t="shared" si="2"/>
        <v>33.787681064857104</v>
      </c>
      <c r="E25" s="32">
        <v>23.2</v>
      </c>
      <c r="F25" s="51">
        <f t="shared" si="0"/>
        <v>80.366</v>
      </c>
      <c r="G25" s="136">
        <f>SUM(G26:G35)-G29</f>
        <v>311.887</v>
      </c>
      <c r="H25" s="32">
        <v>107.5</v>
      </c>
      <c r="I25" s="125">
        <f aca="true" t="shared" si="6" ref="I25:I43">G25-H25</f>
        <v>204.387</v>
      </c>
      <c r="J25" s="29">
        <f t="shared" si="5"/>
        <v>30.114806017418843</v>
      </c>
      <c r="K25" s="37">
        <f t="shared" si="3"/>
        <v>46.33620689655173</v>
      </c>
      <c r="L25" s="56">
        <f t="shared" si="4"/>
        <v>-16.221400879132887</v>
      </c>
    </row>
    <row r="26" spans="1:12" s="2" customFormat="1" ht="15.75" hidden="1">
      <c r="A26" s="45" t="s">
        <v>61</v>
      </c>
      <c r="B26" s="74"/>
      <c r="C26" s="27"/>
      <c r="D26" s="32" t="e">
        <f t="shared" si="2"/>
        <v>#DIV/0!</v>
      </c>
      <c r="E26" s="33"/>
      <c r="F26" s="51">
        <f t="shared" si="0"/>
        <v>0</v>
      </c>
      <c r="G26" s="137"/>
      <c r="H26" s="33"/>
      <c r="I26" s="125">
        <f t="shared" si="6"/>
        <v>0</v>
      </c>
      <c r="J26" s="30">
        <f t="shared" si="5"/>
      </c>
      <c r="K26" s="38">
        <f t="shared" si="3"/>
      </c>
      <c r="L26" s="53" t="e">
        <f t="shared" si="4"/>
        <v>#VALUE!</v>
      </c>
    </row>
    <row r="27" spans="1:12" s="2" customFormat="1" ht="15.75" hidden="1">
      <c r="A27" s="45" t="s">
        <v>21</v>
      </c>
      <c r="B27" s="74"/>
      <c r="C27" s="27"/>
      <c r="D27" s="32" t="e">
        <f t="shared" si="2"/>
        <v>#DIV/0!</v>
      </c>
      <c r="E27" s="33"/>
      <c r="F27" s="51">
        <f t="shared" si="0"/>
        <v>0</v>
      </c>
      <c r="G27" s="137"/>
      <c r="H27" s="33"/>
      <c r="I27" s="125">
        <f t="shared" si="6"/>
        <v>0</v>
      </c>
      <c r="J27" s="30">
        <f t="shared" si="5"/>
      </c>
      <c r="K27" s="38">
        <f t="shared" si="3"/>
      </c>
      <c r="L27" s="53" t="e">
        <f t="shared" si="4"/>
        <v>#VALUE!</v>
      </c>
    </row>
    <row r="28" spans="1:12" s="2" customFormat="1" ht="15.75" hidden="1">
      <c r="A28" s="45" t="s">
        <v>22</v>
      </c>
      <c r="B28" s="74">
        <v>1.94</v>
      </c>
      <c r="C28" s="27"/>
      <c r="D28" s="32">
        <f t="shared" si="2"/>
        <v>0</v>
      </c>
      <c r="E28" s="33"/>
      <c r="F28" s="51">
        <f t="shared" si="0"/>
        <v>0</v>
      </c>
      <c r="G28" s="137"/>
      <c r="H28" s="33"/>
      <c r="I28" s="125">
        <f t="shared" si="6"/>
        <v>0</v>
      </c>
      <c r="J28" s="30">
        <f t="shared" si="5"/>
      </c>
      <c r="K28" s="38">
        <f t="shared" si="3"/>
      </c>
      <c r="L28" s="53" t="e">
        <f t="shared" si="4"/>
        <v>#VALUE!</v>
      </c>
    </row>
    <row r="29" spans="1:12" s="2" customFormat="1" ht="15.75" hidden="1">
      <c r="A29" s="45" t="s">
        <v>62</v>
      </c>
      <c r="B29" s="74"/>
      <c r="C29" s="27"/>
      <c r="D29" s="32" t="e">
        <f t="shared" si="2"/>
        <v>#DIV/0!</v>
      </c>
      <c r="E29" s="33"/>
      <c r="F29" s="51">
        <f t="shared" si="0"/>
        <v>0</v>
      </c>
      <c r="G29" s="137"/>
      <c r="H29" s="33"/>
      <c r="I29" s="125">
        <f t="shared" si="6"/>
        <v>0</v>
      </c>
      <c r="J29" s="30">
        <f t="shared" si="5"/>
      </c>
      <c r="K29" s="38">
        <f t="shared" si="3"/>
      </c>
      <c r="L29" s="53" t="e">
        <f t="shared" si="4"/>
        <v>#VALUE!</v>
      </c>
    </row>
    <row r="30" spans="1:12" s="2" customFormat="1" ht="15">
      <c r="A30" s="45" t="s">
        <v>23</v>
      </c>
      <c r="B30" s="74">
        <v>117.62</v>
      </c>
      <c r="C30" s="27">
        <v>21.124</v>
      </c>
      <c r="D30" s="38">
        <f t="shared" si="2"/>
        <v>17.95953069205917</v>
      </c>
      <c r="E30" s="33"/>
      <c r="F30" s="57">
        <f t="shared" si="0"/>
        <v>21.124</v>
      </c>
      <c r="G30" s="137">
        <v>41.944</v>
      </c>
      <c r="H30" s="33"/>
      <c r="I30" s="126">
        <f t="shared" si="6"/>
        <v>41.944</v>
      </c>
      <c r="J30" s="30">
        <f t="shared" si="5"/>
        <v>19.856087862147323</v>
      </c>
      <c r="K30" s="38">
        <f t="shared" si="3"/>
      </c>
      <c r="L30" s="210" t="e">
        <f t="shared" si="4"/>
        <v>#VALUE!</v>
      </c>
    </row>
    <row r="31" spans="1:12" s="2" customFormat="1" ht="15">
      <c r="A31" s="45" t="s">
        <v>24</v>
      </c>
      <c r="B31" s="74">
        <v>103.56</v>
      </c>
      <c r="C31" s="27">
        <v>56.7</v>
      </c>
      <c r="D31" s="33">
        <f t="shared" si="2"/>
        <v>54.750869061413674</v>
      </c>
      <c r="E31" s="33">
        <v>19.7</v>
      </c>
      <c r="F31" s="53">
        <f t="shared" si="0"/>
        <v>37</v>
      </c>
      <c r="G31" s="137">
        <v>199.6</v>
      </c>
      <c r="H31" s="33">
        <v>96</v>
      </c>
      <c r="I31" s="127">
        <f t="shared" si="6"/>
        <v>103.6</v>
      </c>
      <c r="J31" s="30">
        <f t="shared" si="5"/>
        <v>35.20282186948853</v>
      </c>
      <c r="K31" s="38">
        <f t="shared" si="3"/>
        <v>48.73096446700508</v>
      </c>
      <c r="L31" s="53">
        <f t="shared" si="4"/>
        <v>-13.528142597516549</v>
      </c>
    </row>
    <row r="32" spans="1:12" s="2" customFormat="1" ht="15">
      <c r="A32" s="45" t="s">
        <v>25</v>
      </c>
      <c r="B32" s="74">
        <v>41.15</v>
      </c>
      <c r="C32" s="27">
        <v>15.568</v>
      </c>
      <c r="D32" s="38">
        <f t="shared" si="2"/>
        <v>37.83232077764277</v>
      </c>
      <c r="E32" s="38"/>
      <c r="F32" s="57">
        <f t="shared" si="0"/>
        <v>15.568</v>
      </c>
      <c r="G32" s="58">
        <v>49.619</v>
      </c>
      <c r="H32" s="38"/>
      <c r="I32" s="126">
        <f t="shared" si="6"/>
        <v>49.619</v>
      </c>
      <c r="J32" s="30">
        <f t="shared" si="5"/>
        <v>31.87243062692703</v>
      </c>
      <c r="K32" s="38">
        <f t="shared" si="3"/>
      </c>
      <c r="L32" s="210" t="e">
        <f t="shared" si="4"/>
        <v>#VALUE!</v>
      </c>
    </row>
    <row r="33" spans="1:12" s="2" customFormat="1" ht="15" hidden="1">
      <c r="A33" s="45" t="s">
        <v>26</v>
      </c>
      <c r="B33" s="74"/>
      <c r="C33" s="27"/>
      <c r="D33" s="33" t="e">
        <f t="shared" si="2"/>
        <v>#DIV/0!</v>
      </c>
      <c r="E33" s="33"/>
      <c r="F33" s="53">
        <f t="shared" si="0"/>
        <v>0</v>
      </c>
      <c r="G33" s="137"/>
      <c r="H33" s="33"/>
      <c r="I33" s="127">
        <f t="shared" si="6"/>
        <v>0</v>
      </c>
      <c r="J33" s="30">
        <f t="shared" si="5"/>
      </c>
      <c r="K33" s="38">
        <f t="shared" si="3"/>
      </c>
      <c r="L33" s="210" t="e">
        <f t="shared" si="4"/>
        <v>#VALUE!</v>
      </c>
    </row>
    <row r="34" spans="1:12" s="2" customFormat="1" ht="15">
      <c r="A34" s="45" t="s">
        <v>27</v>
      </c>
      <c r="B34" s="74">
        <v>12.35</v>
      </c>
      <c r="C34" s="27">
        <v>1.674</v>
      </c>
      <c r="D34" s="33">
        <f t="shared" si="2"/>
        <v>13.554655870445345</v>
      </c>
      <c r="E34" s="33"/>
      <c r="F34" s="53">
        <f t="shared" si="0"/>
        <v>1.674</v>
      </c>
      <c r="G34" s="137">
        <v>3.824</v>
      </c>
      <c r="H34" s="33"/>
      <c r="I34" s="127">
        <f t="shared" si="6"/>
        <v>3.824</v>
      </c>
      <c r="J34" s="30">
        <f t="shared" si="5"/>
        <v>22.843488649940262</v>
      </c>
      <c r="K34" s="38">
        <f t="shared" si="3"/>
      </c>
      <c r="L34" s="210" t="e">
        <f t="shared" si="4"/>
        <v>#VALUE!</v>
      </c>
    </row>
    <row r="35" spans="1:12" s="2" customFormat="1" ht="15">
      <c r="A35" s="45" t="s">
        <v>28</v>
      </c>
      <c r="B35" s="74">
        <v>29.9</v>
      </c>
      <c r="C35" s="27">
        <v>8.5</v>
      </c>
      <c r="D35" s="38">
        <f t="shared" si="2"/>
        <v>28.428093645484953</v>
      </c>
      <c r="E35" s="38">
        <v>3.5</v>
      </c>
      <c r="F35" s="57">
        <f t="shared" si="0"/>
        <v>5</v>
      </c>
      <c r="G35" s="58">
        <v>16.9</v>
      </c>
      <c r="H35" s="38">
        <v>11.5</v>
      </c>
      <c r="I35" s="126">
        <f t="shared" si="6"/>
        <v>5.399999999999999</v>
      </c>
      <c r="J35" s="30">
        <f t="shared" si="5"/>
        <v>19.882352941176467</v>
      </c>
      <c r="K35" s="38">
        <f t="shared" si="3"/>
        <v>32.857142857142854</v>
      </c>
      <c r="L35" s="53">
        <f t="shared" si="4"/>
        <v>-12.974789915966387</v>
      </c>
    </row>
    <row r="36" spans="1:12" s="15" customFormat="1" ht="15.75">
      <c r="A36" s="44" t="s">
        <v>93</v>
      </c>
      <c r="B36" s="73">
        <v>9070.71</v>
      </c>
      <c r="C36" s="26">
        <f>SUM(C37:C44)</f>
        <v>7329.99</v>
      </c>
      <c r="D36" s="32">
        <f t="shared" si="2"/>
        <v>80.8094404958377</v>
      </c>
      <c r="E36" s="32">
        <v>7125.491499999999</v>
      </c>
      <c r="F36" s="51">
        <f t="shared" si="0"/>
        <v>204.4985000000006</v>
      </c>
      <c r="G36" s="136">
        <f>SUM(G37:G44)</f>
        <v>25507.861</v>
      </c>
      <c r="H36" s="32">
        <v>30074.941899999998</v>
      </c>
      <c r="I36" s="125">
        <f t="shared" si="6"/>
        <v>-4567.080899999997</v>
      </c>
      <c r="J36" s="29">
        <f t="shared" si="5"/>
        <v>34.79931214094426</v>
      </c>
      <c r="K36" s="37">
        <f t="shared" si="3"/>
        <v>42.20753319262258</v>
      </c>
      <c r="L36" s="56">
        <f t="shared" si="4"/>
        <v>-7.408221051678318</v>
      </c>
    </row>
    <row r="37" spans="1:12" s="23" customFormat="1" ht="15">
      <c r="A37" s="45" t="s">
        <v>63</v>
      </c>
      <c r="B37" s="74">
        <v>146.68</v>
      </c>
      <c r="C37" s="27">
        <v>102.462</v>
      </c>
      <c r="D37" s="33">
        <f>C37/B37*100</f>
        <v>69.85410417234796</v>
      </c>
      <c r="E37" s="33">
        <v>91.1</v>
      </c>
      <c r="F37" s="53">
        <f t="shared" si="0"/>
        <v>11.362000000000009</v>
      </c>
      <c r="G37" s="137">
        <v>458.3189999999999</v>
      </c>
      <c r="H37" s="33">
        <v>422.4</v>
      </c>
      <c r="I37" s="127">
        <f t="shared" si="6"/>
        <v>35.918999999999926</v>
      </c>
      <c r="J37" s="30">
        <f t="shared" si="5"/>
        <v>44.73063184400069</v>
      </c>
      <c r="K37" s="38">
        <f t="shared" si="3"/>
        <v>46.36663007683864</v>
      </c>
      <c r="L37" s="53">
        <f t="shared" si="4"/>
        <v>-1.6359982328379488</v>
      </c>
    </row>
    <row r="38" spans="1:12" s="2" customFormat="1" ht="15">
      <c r="A38" s="45" t="s">
        <v>67</v>
      </c>
      <c r="B38" s="74">
        <v>247.49</v>
      </c>
      <c r="C38" s="27">
        <v>199.7</v>
      </c>
      <c r="D38" s="33">
        <f aca="true" t="shared" si="7" ref="D38:D44">C38/B38*100</f>
        <v>80.69012889409673</v>
      </c>
      <c r="E38" s="33">
        <v>219.6</v>
      </c>
      <c r="F38" s="53">
        <f t="shared" si="0"/>
        <v>-19.900000000000006</v>
      </c>
      <c r="G38" s="137">
        <v>412.2</v>
      </c>
      <c r="H38" s="33">
        <v>565.2</v>
      </c>
      <c r="I38" s="127">
        <f t="shared" si="6"/>
        <v>-153.00000000000006</v>
      </c>
      <c r="J38" s="30">
        <f t="shared" si="5"/>
        <v>20.640961442163245</v>
      </c>
      <c r="K38" s="38">
        <f aca="true" t="shared" si="8" ref="K38:K70">IF(E38&gt;0,H38/E38*10,"")</f>
        <v>25.73770491803279</v>
      </c>
      <c r="L38" s="53">
        <f t="shared" si="4"/>
        <v>-5.096743475869545</v>
      </c>
    </row>
    <row r="39" spans="1:12" s="5" customFormat="1" ht="15">
      <c r="A39" s="46" t="s">
        <v>100</v>
      </c>
      <c r="B39" s="75">
        <v>523.2</v>
      </c>
      <c r="C39" s="34">
        <v>523.2</v>
      </c>
      <c r="D39" s="33">
        <f t="shared" si="7"/>
        <v>100</v>
      </c>
      <c r="E39" s="35">
        <v>531.4915</v>
      </c>
      <c r="F39" s="54">
        <f>C39-E39</f>
        <v>-8.291499999999928</v>
      </c>
      <c r="G39" s="138">
        <v>906.2</v>
      </c>
      <c r="H39" s="35">
        <v>1665.4419</v>
      </c>
      <c r="I39" s="128">
        <f t="shared" si="6"/>
        <v>-759.2419</v>
      </c>
      <c r="J39" s="30">
        <f t="shared" si="5"/>
        <v>17.32033639143731</v>
      </c>
      <c r="K39" s="38">
        <f t="shared" si="8"/>
        <v>31.335249952257</v>
      </c>
      <c r="L39" s="53">
        <f t="shared" si="4"/>
        <v>-14.014913560819693</v>
      </c>
    </row>
    <row r="40" spans="1:12" s="2" customFormat="1" ht="15">
      <c r="A40" s="45" t="s">
        <v>30</v>
      </c>
      <c r="B40" s="74">
        <v>2434.05</v>
      </c>
      <c r="C40" s="27">
        <v>1699.3</v>
      </c>
      <c r="D40" s="33">
        <f t="shared" si="7"/>
        <v>69.81368501057908</v>
      </c>
      <c r="E40" s="33">
        <v>1638.2</v>
      </c>
      <c r="F40" s="53">
        <f t="shared" si="0"/>
        <v>61.09999999999991</v>
      </c>
      <c r="G40" s="137">
        <v>10421</v>
      </c>
      <c r="H40" s="33">
        <v>10365</v>
      </c>
      <c r="I40" s="127">
        <f t="shared" si="6"/>
        <v>56</v>
      </c>
      <c r="J40" s="30">
        <f t="shared" si="5"/>
        <v>61.32525157417761</v>
      </c>
      <c r="K40" s="38">
        <f t="shared" si="8"/>
        <v>63.270662922720064</v>
      </c>
      <c r="L40" s="53">
        <f t="shared" si="4"/>
        <v>-1.9454113485424571</v>
      </c>
    </row>
    <row r="41" spans="1:12" s="2" customFormat="1" ht="15">
      <c r="A41" s="45" t="s">
        <v>31</v>
      </c>
      <c r="B41" s="74">
        <v>15.99</v>
      </c>
      <c r="C41" s="27">
        <v>4.828</v>
      </c>
      <c r="D41" s="38">
        <f t="shared" si="7"/>
        <v>30.19387116948093</v>
      </c>
      <c r="E41" s="38">
        <v>7.5</v>
      </c>
      <c r="F41" s="57">
        <f t="shared" si="0"/>
        <v>-2.6719999999999997</v>
      </c>
      <c r="G41" s="58">
        <v>8.542</v>
      </c>
      <c r="H41" s="38">
        <v>19.5</v>
      </c>
      <c r="I41" s="126">
        <f t="shared" si="6"/>
        <v>-10.958</v>
      </c>
      <c r="J41" s="30">
        <f t="shared" si="5"/>
        <v>17.692626346313173</v>
      </c>
      <c r="K41" s="38">
        <f t="shared" si="8"/>
        <v>26</v>
      </c>
      <c r="L41" s="191">
        <f t="shared" si="4"/>
        <v>-8.307373653686827</v>
      </c>
    </row>
    <row r="42" spans="1:12" s="2" customFormat="1" ht="15">
      <c r="A42" s="45" t="s">
        <v>32</v>
      </c>
      <c r="B42" s="74">
        <v>2205.06</v>
      </c>
      <c r="C42" s="27">
        <v>1633.8</v>
      </c>
      <c r="D42" s="33">
        <f t="shared" si="7"/>
        <v>74.09322195314412</v>
      </c>
      <c r="E42" s="33">
        <v>1642.4</v>
      </c>
      <c r="F42" s="57">
        <f t="shared" si="0"/>
        <v>-8.600000000000136</v>
      </c>
      <c r="G42" s="58">
        <v>3186.6</v>
      </c>
      <c r="H42" s="38">
        <v>4732.4</v>
      </c>
      <c r="I42" s="126">
        <f t="shared" si="6"/>
        <v>-1545.7999999999997</v>
      </c>
      <c r="J42" s="30">
        <f t="shared" si="5"/>
        <v>19.50422328314359</v>
      </c>
      <c r="K42" s="38">
        <f t="shared" si="8"/>
        <v>28.813930832927422</v>
      </c>
      <c r="L42" s="53">
        <f aca="true" t="shared" si="9" ref="L42:L100">J42-K42</f>
        <v>-9.30970754978383</v>
      </c>
    </row>
    <row r="43" spans="1:12" s="2" customFormat="1" ht="15">
      <c r="A43" s="45" t="s">
        <v>33</v>
      </c>
      <c r="B43" s="74">
        <v>3492.46</v>
      </c>
      <c r="C43" s="27">
        <v>3166.7</v>
      </c>
      <c r="D43" s="33">
        <f t="shared" si="7"/>
        <v>90.67247727962524</v>
      </c>
      <c r="E43" s="33">
        <v>2995.2</v>
      </c>
      <c r="F43" s="53">
        <f t="shared" si="0"/>
        <v>171.5</v>
      </c>
      <c r="G43" s="137">
        <v>10115</v>
      </c>
      <c r="H43" s="33">
        <v>12305</v>
      </c>
      <c r="I43" s="127">
        <f t="shared" si="6"/>
        <v>-2190</v>
      </c>
      <c r="J43" s="30">
        <f t="shared" si="5"/>
        <v>31.94176903401017</v>
      </c>
      <c r="K43" s="38">
        <f t="shared" si="8"/>
        <v>41.08239850427351</v>
      </c>
      <c r="L43" s="53">
        <f t="shared" si="9"/>
        <v>-9.140629470263342</v>
      </c>
    </row>
    <row r="44" spans="1:12" s="2" customFormat="1" ht="15" hidden="1">
      <c r="A44" s="45" t="s">
        <v>101</v>
      </c>
      <c r="B44" s="74">
        <v>999999999</v>
      </c>
      <c r="C44" s="27"/>
      <c r="D44" s="33">
        <f t="shared" si="7"/>
        <v>0</v>
      </c>
      <c r="E44" s="33"/>
      <c r="F44" s="53">
        <f t="shared" si="0"/>
        <v>0</v>
      </c>
      <c r="G44" s="137"/>
      <c r="H44" s="33"/>
      <c r="I44" s="127"/>
      <c r="J44" s="30">
        <f t="shared" si="5"/>
      </c>
      <c r="K44" s="38">
        <f t="shared" si="8"/>
      </c>
      <c r="L44" s="57" t="e">
        <f>J44-K44</f>
        <v>#VALUE!</v>
      </c>
    </row>
    <row r="45" spans="1:12" s="15" customFormat="1" ht="15.75">
      <c r="A45" s="44" t="s">
        <v>98</v>
      </c>
      <c r="B45" s="73">
        <v>3263.49</v>
      </c>
      <c r="C45" s="28">
        <f>SUM(C46:C52)</f>
        <v>2530.180929475435</v>
      </c>
      <c r="D45" s="37">
        <f>C45/B45*100</f>
        <v>77.52991213318977</v>
      </c>
      <c r="E45" s="36">
        <v>2513.8239999999996</v>
      </c>
      <c r="F45" s="155">
        <f>SUM(F46:F52)</f>
        <v>16.35692947543479</v>
      </c>
      <c r="G45" s="139">
        <f>SUM(G46:G52)</f>
        <v>9152.538</v>
      </c>
      <c r="H45" s="36">
        <v>10353.3</v>
      </c>
      <c r="I45" s="125">
        <f aca="true" t="shared" si="10" ref="I45:I52">G45-H45</f>
        <v>-1200.7619999999988</v>
      </c>
      <c r="J45" s="29">
        <f t="shared" si="5"/>
        <v>36.173452630905466</v>
      </c>
      <c r="K45" s="37">
        <f t="shared" si="8"/>
        <v>41.1854608755426</v>
      </c>
      <c r="L45" s="56">
        <f t="shared" si="9"/>
        <v>-5.012008244637137</v>
      </c>
    </row>
    <row r="46" spans="1:12" s="2" customFormat="1" ht="15">
      <c r="A46" s="45" t="s">
        <v>64</v>
      </c>
      <c r="B46" s="74">
        <v>141.71</v>
      </c>
      <c r="C46" s="27">
        <v>103.7318066157761</v>
      </c>
      <c r="D46" s="33">
        <f>C46/B46*100</f>
        <v>73.20006112185173</v>
      </c>
      <c r="E46" s="33">
        <v>77.4</v>
      </c>
      <c r="F46" s="53">
        <f t="shared" si="0"/>
        <v>26.331806615776088</v>
      </c>
      <c r="G46" s="137">
        <v>207.2</v>
      </c>
      <c r="H46" s="33">
        <v>197.4</v>
      </c>
      <c r="I46" s="127">
        <f t="shared" si="10"/>
        <v>9.799999999999983</v>
      </c>
      <c r="J46" s="30">
        <f t="shared" si="5"/>
        <v>19.974587039390087</v>
      </c>
      <c r="K46" s="38">
        <f t="shared" si="8"/>
        <v>25.503875968992247</v>
      </c>
      <c r="L46" s="57">
        <f t="shared" si="9"/>
        <v>-5.52928892960216</v>
      </c>
    </row>
    <row r="47" spans="1:12" s="2" customFormat="1" ht="15">
      <c r="A47" s="45" t="s">
        <v>65</v>
      </c>
      <c r="B47" s="74">
        <v>44.65</v>
      </c>
      <c r="C47" s="27">
        <v>26.03009708737864</v>
      </c>
      <c r="D47" s="33">
        <f aca="true" t="shared" si="11" ref="D47:D52">C47/B47*100</f>
        <v>58.29808978136314</v>
      </c>
      <c r="E47" s="33">
        <v>20</v>
      </c>
      <c r="F47" s="53">
        <f t="shared" si="0"/>
        <v>6.030097087378639</v>
      </c>
      <c r="G47" s="137">
        <v>66.2</v>
      </c>
      <c r="H47" s="33">
        <v>60.7</v>
      </c>
      <c r="I47" s="127">
        <f t="shared" si="10"/>
        <v>5.5</v>
      </c>
      <c r="J47" s="30">
        <f t="shared" si="5"/>
        <v>25.4320987654321</v>
      </c>
      <c r="K47" s="38">
        <f t="shared" si="8"/>
        <v>30.35</v>
      </c>
      <c r="L47" s="53">
        <f t="shared" si="9"/>
        <v>-4.9179012345679</v>
      </c>
    </row>
    <row r="48" spans="1:12" s="2" customFormat="1" ht="15">
      <c r="A48" s="45" t="s">
        <v>66</v>
      </c>
      <c r="B48" s="74">
        <v>209.09</v>
      </c>
      <c r="C48" s="27">
        <v>45.80867052023121</v>
      </c>
      <c r="D48" s="33">
        <f>C48/B48*100</f>
        <v>21.908589851370802</v>
      </c>
      <c r="E48" s="33">
        <v>56.3</v>
      </c>
      <c r="F48" s="53">
        <f t="shared" si="0"/>
        <v>-10.491329479768787</v>
      </c>
      <c r="G48" s="137">
        <v>163.4</v>
      </c>
      <c r="H48" s="33">
        <v>186.3</v>
      </c>
      <c r="I48" s="127">
        <f t="shared" si="10"/>
        <v>-22.900000000000006</v>
      </c>
      <c r="J48" s="30">
        <f t="shared" si="5"/>
        <v>35.670103092783506</v>
      </c>
      <c r="K48" s="38">
        <f t="shared" si="8"/>
        <v>33.09058614564832</v>
      </c>
      <c r="L48" s="57">
        <f t="shared" si="9"/>
        <v>2.5795169471351898</v>
      </c>
    </row>
    <row r="49" spans="1:12" s="2" customFormat="1" ht="15">
      <c r="A49" s="45" t="s">
        <v>29</v>
      </c>
      <c r="B49" s="74">
        <v>103.13</v>
      </c>
      <c r="C49" s="27">
        <v>21.881</v>
      </c>
      <c r="D49" s="33">
        <f t="shared" si="11"/>
        <v>21.21691069523902</v>
      </c>
      <c r="E49" s="33">
        <v>22</v>
      </c>
      <c r="F49" s="53">
        <f t="shared" si="0"/>
        <v>-0.11899999999999977</v>
      </c>
      <c r="G49" s="137">
        <v>95.894</v>
      </c>
      <c r="H49" s="33">
        <v>77.6</v>
      </c>
      <c r="I49" s="127">
        <f t="shared" si="10"/>
        <v>18.29400000000001</v>
      </c>
      <c r="J49" s="30">
        <f t="shared" si="5"/>
        <v>43.825236506558205</v>
      </c>
      <c r="K49" s="38">
        <f t="shared" si="8"/>
        <v>35.272727272727266</v>
      </c>
      <c r="L49" s="57">
        <f t="shared" si="9"/>
        <v>8.55250923383094</v>
      </c>
    </row>
    <row r="50" spans="1:12" s="2" customFormat="1" ht="15">
      <c r="A50" s="45" t="s">
        <v>68</v>
      </c>
      <c r="B50" s="74">
        <v>136.15</v>
      </c>
      <c r="C50" s="27">
        <v>45.5098814229249</v>
      </c>
      <c r="D50" s="33">
        <f t="shared" si="11"/>
        <v>33.42628088352912</v>
      </c>
      <c r="E50" s="33">
        <v>37.6</v>
      </c>
      <c r="F50" s="53">
        <f t="shared" si="0"/>
        <v>7.909881422924897</v>
      </c>
      <c r="G50" s="137">
        <v>151.5</v>
      </c>
      <c r="H50" s="33">
        <v>113.1</v>
      </c>
      <c r="I50" s="127">
        <f t="shared" si="10"/>
        <v>38.400000000000006</v>
      </c>
      <c r="J50" s="30">
        <f t="shared" si="5"/>
        <v>33.28947368421053</v>
      </c>
      <c r="K50" s="38">
        <f t="shared" si="8"/>
        <v>30.079787234042552</v>
      </c>
      <c r="L50" s="57">
        <f t="shared" si="9"/>
        <v>3.2096864501679754</v>
      </c>
    </row>
    <row r="51" spans="1:12" s="2" customFormat="1" ht="15">
      <c r="A51" s="45" t="s">
        <v>69</v>
      </c>
      <c r="B51" s="74">
        <v>169.29</v>
      </c>
      <c r="C51" s="27">
        <v>126.3194738291237</v>
      </c>
      <c r="D51" s="33">
        <f t="shared" si="11"/>
        <v>74.61720942118477</v>
      </c>
      <c r="E51" s="33">
        <v>152.824</v>
      </c>
      <c r="F51" s="53">
        <f t="shared" si="0"/>
        <v>-26.504526170876318</v>
      </c>
      <c r="G51" s="137">
        <v>309.744</v>
      </c>
      <c r="H51" s="33">
        <v>417.7</v>
      </c>
      <c r="I51" s="127">
        <f t="shared" si="10"/>
        <v>-107.95599999999996</v>
      </c>
      <c r="J51" s="30">
        <f t="shared" si="5"/>
        <v>24.520684785229587</v>
      </c>
      <c r="K51" s="38">
        <f t="shared" si="8"/>
        <v>27.33209443542899</v>
      </c>
      <c r="L51" s="57">
        <f>J51-K51</f>
        <v>-2.8114096501994013</v>
      </c>
    </row>
    <row r="52" spans="1:12" s="2" customFormat="1" ht="15">
      <c r="A52" s="45" t="s">
        <v>95</v>
      </c>
      <c r="B52" s="74">
        <v>2459.47</v>
      </c>
      <c r="C52" s="27">
        <v>2160.9</v>
      </c>
      <c r="D52" s="33">
        <f t="shared" si="11"/>
        <v>87.86039268622916</v>
      </c>
      <c r="E52" s="33">
        <v>2147.7</v>
      </c>
      <c r="F52" s="53">
        <f t="shared" si="0"/>
        <v>13.200000000000273</v>
      </c>
      <c r="G52" s="137">
        <v>8158.6</v>
      </c>
      <c r="H52" s="33">
        <v>9300.5</v>
      </c>
      <c r="I52" s="127">
        <f t="shared" si="10"/>
        <v>-1141.8999999999996</v>
      </c>
      <c r="J52" s="30">
        <f t="shared" si="5"/>
        <v>37.7555648109584</v>
      </c>
      <c r="K52" s="38">
        <f t="shared" si="8"/>
        <v>43.30446524188667</v>
      </c>
      <c r="L52" s="57">
        <f>J52-K52</f>
        <v>-5.548900430928271</v>
      </c>
    </row>
    <row r="53" spans="1:12" s="15" customFormat="1" ht="15.75">
      <c r="A53" s="47" t="s">
        <v>34</v>
      </c>
      <c r="B53" s="73">
        <v>13142.78</v>
      </c>
      <c r="C53" s="29">
        <f>SUM(C54:C67)</f>
        <v>6109.746</v>
      </c>
      <c r="D53" s="32">
        <f aca="true" t="shared" si="12" ref="D53:D72">C53/B53*100</f>
        <v>46.48747068732795</v>
      </c>
      <c r="E53" s="37">
        <v>3349.672</v>
      </c>
      <c r="F53" s="56">
        <f t="shared" si="0"/>
        <v>2760.074</v>
      </c>
      <c r="G53" s="52">
        <f>SUM(G54:G67)</f>
        <v>12139.927</v>
      </c>
      <c r="H53" s="37">
        <v>10078.316</v>
      </c>
      <c r="I53" s="120">
        <f>SUM(I54:I67)</f>
        <v>1052.2199999999993</v>
      </c>
      <c r="J53" s="29">
        <f t="shared" si="5"/>
        <v>19.869773637071</v>
      </c>
      <c r="K53" s="37">
        <f t="shared" si="8"/>
        <v>30.087471250916508</v>
      </c>
      <c r="L53" s="79">
        <f t="shared" si="9"/>
        <v>-10.217697613845509</v>
      </c>
    </row>
    <row r="54" spans="1:12" s="23" customFormat="1" ht="15">
      <c r="A54" s="48" t="s">
        <v>70</v>
      </c>
      <c r="B54" s="74">
        <v>1765.62</v>
      </c>
      <c r="C54" s="30">
        <v>401</v>
      </c>
      <c r="D54" s="33">
        <f t="shared" si="12"/>
        <v>22.71156874072564</v>
      </c>
      <c r="E54" s="38">
        <v>155</v>
      </c>
      <c r="F54" s="57">
        <f t="shared" si="0"/>
        <v>246</v>
      </c>
      <c r="G54" s="58">
        <v>839</v>
      </c>
      <c r="H54" s="38">
        <v>356.7</v>
      </c>
      <c r="I54" s="121">
        <f aca="true" t="shared" si="13" ref="I54:I71">G54-H54</f>
        <v>482.3</v>
      </c>
      <c r="J54" s="30">
        <f t="shared" si="5"/>
        <v>20.92269326683292</v>
      </c>
      <c r="K54" s="38">
        <f t="shared" si="8"/>
        <v>23.01290322580645</v>
      </c>
      <c r="L54" s="80">
        <f t="shared" si="9"/>
        <v>-2.0902099589735315</v>
      </c>
    </row>
    <row r="55" spans="1:12" s="2" customFormat="1" ht="15">
      <c r="A55" s="48" t="s">
        <v>71</v>
      </c>
      <c r="B55" s="74">
        <v>122.79</v>
      </c>
      <c r="C55" s="30">
        <v>37.7</v>
      </c>
      <c r="D55" s="33">
        <f t="shared" si="12"/>
        <v>30.702825963026303</v>
      </c>
      <c r="E55" s="38">
        <v>4.394</v>
      </c>
      <c r="F55" s="57">
        <f t="shared" si="0"/>
        <v>33.306000000000004</v>
      </c>
      <c r="G55" s="58">
        <v>92.006</v>
      </c>
      <c r="H55" s="38">
        <v>12.872</v>
      </c>
      <c r="I55" s="209">
        <f t="shared" si="13"/>
        <v>79.134</v>
      </c>
      <c r="J55" s="30">
        <f t="shared" si="5"/>
        <v>24.40477453580902</v>
      </c>
      <c r="K55" s="38">
        <f t="shared" si="8"/>
        <v>29.29449248975876</v>
      </c>
      <c r="L55" s="80">
        <f t="shared" si="9"/>
        <v>-4.8897179539497415</v>
      </c>
    </row>
    <row r="56" spans="1:12" s="2" customFormat="1" ht="15">
      <c r="A56" s="48" t="s">
        <v>72</v>
      </c>
      <c r="B56" s="74">
        <v>446.08</v>
      </c>
      <c r="C56" s="30">
        <v>269.226</v>
      </c>
      <c r="D56" s="33">
        <f t="shared" si="12"/>
        <v>60.35374820659971</v>
      </c>
      <c r="E56" s="38">
        <v>117.6</v>
      </c>
      <c r="F56" s="57">
        <f t="shared" si="0"/>
        <v>151.626</v>
      </c>
      <c r="G56" s="58">
        <v>703.044</v>
      </c>
      <c r="H56" s="38">
        <v>418.8</v>
      </c>
      <c r="I56" s="209">
        <f t="shared" si="13"/>
        <v>284.24399999999997</v>
      </c>
      <c r="J56" s="30">
        <f t="shared" si="5"/>
        <v>26.113525439593502</v>
      </c>
      <c r="K56" s="38">
        <f t="shared" si="8"/>
        <v>35.61224489795919</v>
      </c>
      <c r="L56" s="87">
        <f t="shared" si="9"/>
        <v>-9.498719458365684</v>
      </c>
    </row>
    <row r="57" spans="1:12" s="2" customFormat="1" ht="15">
      <c r="A57" s="48" t="s">
        <v>73</v>
      </c>
      <c r="B57" s="74">
        <v>1488.34</v>
      </c>
      <c r="C57" s="30">
        <v>758.7</v>
      </c>
      <c r="D57" s="33">
        <f t="shared" si="12"/>
        <v>50.976255425507624</v>
      </c>
      <c r="E57" s="38">
        <v>383.8</v>
      </c>
      <c r="F57" s="57">
        <f t="shared" si="0"/>
        <v>374.90000000000003</v>
      </c>
      <c r="G57" s="58">
        <v>2069.9</v>
      </c>
      <c r="H57" s="38">
        <v>1406</v>
      </c>
      <c r="I57" s="121">
        <f t="shared" si="13"/>
        <v>663.9000000000001</v>
      </c>
      <c r="J57" s="30">
        <f t="shared" si="5"/>
        <v>27.282193225253724</v>
      </c>
      <c r="K57" s="38">
        <f t="shared" si="8"/>
        <v>36.633663366336634</v>
      </c>
      <c r="L57" s="80">
        <f t="shared" si="9"/>
        <v>-9.35147014108291</v>
      </c>
    </row>
    <row r="58" spans="1:12" s="2" customFormat="1" ht="15">
      <c r="A58" s="48" t="s">
        <v>74</v>
      </c>
      <c r="B58" s="74">
        <v>369.93</v>
      </c>
      <c r="C58" s="30">
        <v>80.6</v>
      </c>
      <c r="D58" s="33">
        <f t="shared" si="12"/>
        <v>21.78790582002</v>
      </c>
      <c r="E58" s="38">
        <v>26</v>
      </c>
      <c r="F58" s="57">
        <f t="shared" si="0"/>
        <v>54.599999999999994</v>
      </c>
      <c r="G58" s="58">
        <v>168.8</v>
      </c>
      <c r="H58" s="38">
        <v>56.3</v>
      </c>
      <c r="I58" s="121">
        <f t="shared" si="13"/>
        <v>112.50000000000001</v>
      </c>
      <c r="J58" s="30">
        <f t="shared" si="5"/>
        <v>20.942928039702235</v>
      </c>
      <c r="K58" s="38">
        <f t="shared" si="8"/>
        <v>21.653846153846153</v>
      </c>
      <c r="L58" s="80">
        <f t="shared" si="9"/>
        <v>-0.7109181141439187</v>
      </c>
    </row>
    <row r="59" spans="1:12" s="2" customFormat="1" ht="15">
      <c r="A59" s="48" t="s">
        <v>35</v>
      </c>
      <c r="B59" s="74">
        <v>287.52</v>
      </c>
      <c r="C59" s="30">
        <v>124.6</v>
      </c>
      <c r="D59" s="33">
        <f t="shared" si="12"/>
        <v>43.33611574846967</v>
      </c>
      <c r="E59" s="38">
        <v>48.772</v>
      </c>
      <c r="F59" s="57">
        <f t="shared" si="0"/>
        <v>75.828</v>
      </c>
      <c r="G59" s="58">
        <v>317.5</v>
      </c>
      <c r="H59" s="38">
        <v>143.316</v>
      </c>
      <c r="I59" s="121">
        <f t="shared" si="13"/>
        <v>174.184</v>
      </c>
      <c r="J59" s="30">
        <f t="shared" si="5"/>
        <v>25.481540930979136</v>
      </c>
      <c r="K59" s="38">
        <f t="shared" si="8"/>
        <v>29.38489297137702</v>
      </c>
      <c r="L59" s="80">
        <f t="shared" si="9"/>
        <v>-3.903352040397884</v>
      </c>
    </row>
    <row r="60" spans="1:12" s="2" customFormat="1" ht="15" hidden="1">
      <c r="A60" s="48" t="s">
        <v>94</v>
      </c>
      <c r="B60" s="74">
        <v>236.71</v>
      </c>
      <c r="C60" s="30"/>
      <c r="D60" s="33">
        <f>C60/B60*100</f>
        <v>0</v>
      </c>
      <c r="E60" s="38"/>
      <c r="F60" s="57">
        <f>C60-E60</f>
        <v>0</v>
      </c>
      <c r="G60" s="58"/>
      <c r="H60" s="38"/>
      <c r="I60" s="121">
        <f t="shared" si="13"/>
        <v>0</v>
      </c>
      <c r="J60" s="30">
        <f t="shared" si="5"/>
      </c>
      <c r="K60" s="38">
        <f t="shared" si="8"/>
      </c>
      <c r="L60" s="80" t="e">
        <f>J60-K60</f>
        <v>#VALUE!</v>
      </c>
    </row>
    <row r="61" spans="1:12" s="2" customFormat="1" ht="15">
      <c r="A61" s="48" t="s">
        <v>36</v>
      </c>
      <c r="B61" s="74">
        <v>306.48</v>
      </c>
      <c r="C61" s="30">
        <v>52.7</v>
      </c>
      <c r="D61" s="33">
        <f t="shared" si="12"/>
        <v>17.19524928217176</v>
      </c>
      <c r="E61" s="38">
        <v>3.7</v>
      </c>
      <c r="F61" s="57">
        <f t="shared" si="0"/>
        <v>49</v>
      </c>
      <c r="G61" s="58">
        <v>125.4</v>
      </c>
      <c r="H61" s="38">
        <v>10.4</v>
      </c>
      <c r="I61" s="121">
        <f t="shared" si="13"/>
        <v>115</v>
      </c>
      <c r="J61" s="30">
        <f t="shared" si="5"/>
        <v>23.795066413662237</v>
      </c>
      <c r="K61" s="38">
        <f t="shared" si="8"/>
        <v>28.10810810810811</v>
      </c>
      <c r="L61" s="80">
        <f t="shared" si="9"/>
        <v>-4.313041694445872</v>
      </c>
    </row>
    <row r="62" spans="1:12" s="2" customFormat="1" ht="15">
      <c r="A62" s="48" t="s">
        <v>75</v>
      </c>
      <c r="B62" s="74">
        <v>563.35</v>
      </c>
      <c r="C62" s="30">
        <v>318.7</v>
      </c>
      <c r="D62" s="33">
        <f t="shared" si="12"/>
        <v>56.57229076062838</v>
      </c>
      <c r="E62" s="38">
        <v>74.3</v>
      </c>
      <c r="F62" s="57">
        <f t="shared" si="0"/>
        <v>244.39999999999998</v>
      </c>
      <c r="G62" s="58">
        <v>731.9</v>
      </c>
      <c r="H62" s="38">
        <v>213.6</v>
      </c>
      <c r="I62" s="121">
        <f t="shared" si="13"/>
        <v>518.3</v>
      </c>
      <c r="J62" s="30">
        <f t="shared" si="5"/>
        <v>22.965171007216817</v>
      </c>
      <c r="K62" s="38">
        <f t="shared" si="8"/>
        <v>28.748317631224765</v>
      </c>
      <c r="L62" s="80">
        <f t="shared" si="9"/>
        <v>-5.783146624007948</v>
      </c>
    </row>
    <row r="63" spans="1:12" s="2" customFormat="1" ht="15">
      <c r="A63" s="48" t="s">
        <v>37</v>
      </c>
      <c r="B63" s="74">
        <v>2717.29</v>
      </c>
      <c r="C63" s="30">
        <v>900.1</v>
      </c>
      <c r="D63" s="33">
        <f t="shared" si="12"/>
        <v>33.124914896827356</v>
      </c>
      <c r="E63" s="38">
        <v>706.2</v>
      </c>
      <c r="F63" s="57">
        <f t="shared" si="0"/>
        <v>193.89999999999998</v>
      </c>
      <c r="G63" s="58">
        <v>1056.6</v>
      </c>
      <c r="H63" s="38">
        <v>1454.9</v>
      </c>
      <c r="I63" s="121">
        <f t="shared" si="13"/>
        <v>-398.3000000000002</v>
      </c>
      <c r="J63" s="30">
        <f t="shared" si="5"/>
        <v>11.738695700477724</v>
      </c>
      <c r="K63" s="38">
        <f t="shared" si="8"/>
        <v>20.601812517700367</v>
      </c>
      <c r="L63" s="80">
        <f t="shared" si="9"/>
        <v>-8.863116817222643</v>
      </c>
    </row>
    <row r="64" spans="1:12" s="2" customFormat="1" ht="15">
      <c r="A64" s="48" t="s">
        <v>38</v>
      </c>
      <c r="B64" s="74">
        <v>723.69</v>
      </c>
      <c r="C64" s="30">
        <v>486.1</v>
      </c>
      <c r="D64" s="33">
        <f t="shared" si="12"/>
        <v>67.16964446102612</v>
      </c>
      <c r="E64" s="38">
        <v>222</v>
      </c>
      <c r="F64" s="53">
        <f t="shared" si="0"/>
        <v>264.1</v>
      </c>
      <c r="G64" s="58">
        <v>1312.5</v>
      </c>
      <c r="H64" s="38">
        <v>821.2</v>
      </c>
      <c r="I64" s="121">
        <f t="shared" si="13"/>
        <v>491.29999999999995</v>
      </c>
      <c r="J64" s="30">
        <f t="shared" si="5"/>
        <v>27.000617156963585</v>
      </c>
      <c r="K64" s="38">
        <f t="shared" si="8"/>
        <v>36.990990990990994</v>
      </c>
      <c r="L64" s="80">
        <f t="shared" si="9"/>
        <v>-9.990373834027409</v>
      </c>
    </row>
    <row r="65" spans="1:12" s="2" customFormat="1" ht="15">
      <c r="A65" s="45" t="s">
        <v>39</v>
      </c>
      <c r="B65" s="74">
        <v>1127.22</v>
      </c>
      <c r="C65" s="30">
        <v>660.3</v>
      </c>
      <c r="D65" s="33">
        <f t="shared" si="12"/>
        <v>58.57773992654495</v>
      </c>
      <c r="E65" s="38">
        <v>414</v>
      </c>
      <c r="F65" s="57">
        <f>C65-E65</f>
        <v>246.29999999999995</v>
      </c>
      <c r="G65" s="58">
        <v>1241.3</v>
      </c>
      <c r="H65" s="38">
        <v>1395.2</v>
      </c>
      <c r="I65" s="121">
        <f t="shared" si="13"/>
        <v>-153.9000000000001</v>
      </c>
      <c r="J65" s="30">
        <f t="shared" si="5"/>
        <v>18.799030743601396</v>
      </c>
      <c r="K65" s="38">
        <f t="shared" si="8"/>
        <v>33.70048309178744</v>
      </c>
      <c r="L65" s="80">
        <f t="shared" si="9"/>
        <v>-14.901452348186044</v>
      </c>
    </row>
    <row r="66" spans="1:12" s="2" customFormat="1" ht="15">
      <c r="A66" s="45" t="s">
        <v>40</v>
      </c>
      <c r="B66" s="74">
        <v>2383.09</v>
      </c>
      <c r="C66" s="27">
        <v>1594.9</v>
      </c>
      <c r="D66" s="33">
        <f t="shared" si="12"/>
        <v>66.92571409388651</v>
      </c>
      <c r="E66" s="33">
        <v>1353.3</v>
      </c>
      <c r="F66" s="80">
        <f t="shared" si="0"/>
        <v>241.60000000000014</v>
      </c>
      <c r="G66" s="137">
        <v>2507</v>
      </c>
      <c r="H66" s="33">
        <v>4158.6</v>
      </c>
      <c r="I66" s="121">
        <f t="shared" si="13"/>
        <v>-1651.6000000000004</v>
      </c>
      <c r="J66" s="30">
        <f t="shared" si="5"/>
        <v>15.71885384663615</v>
      </c>
      <c r="K66" s="38">
        <f t="shared" si="8"/>
        <v>30.72932830857903</v>
      </c>
      <c r="L66" s="80">
        <f t="shared" si="9"/>
        <v>-15.01047446194288</v>
      </c>
    </row>
    <row r="67" spans="1:12" s="2" customFormat="1" ht="15">
      <c r="A67" s="48" t="s">
        <v>41</v>
      </c>
      <c r="B67" s="74">
        <v>604.67</v>
      </c>
      <c r="C67" s="30">
        <v>425.12</v>
      </c>
      <c r="D67" s="33">
        <f t="shared" si="12"/>
        <v>70.30611738634298</v>
      </c>
      <c r="E67" s="38">
        <v>190</v>
      </c>
      <c r="F67" s="57">
        <f t="shared" si="0"/>
        <v>235.12</v>
      </c>
      <c r="G67" s="58">
        <v>974.977</v>
      </c>
      <c r="H67" s="38">
        <v>639.819</v>
      </c>
      <c r="I67" s="121">
        <f t="shared" si="13"/>
        <v>335.158</v>
      </c>
      <c r="J67" s="30">
        <f t="shared" si="5"/>
        <v>22.93415976665412</v>
      </c>
      <c r="K67" s="38">
        <f t="shared" si="8"/>
        <v>33.674684210526316</v>
      </c>
      <c r="L67" s="80">
        <f t="shared" si="9"/>
        <v>-10.740524443872197</v>
      </c>
    </row>
    <row r="68" spans="1:12" s="15" customFormat="1" ht="15.75">
      <c r="A68" s="47" t="s">
        <v>76</v>
      </c>
      <c r="B68" s="73">
        <v>3445.86</v>
      </c>
      <c r="C68" s="29">
        <f>SUM(C69:C74)-C72-C73</f>
        <v>37.775000000000006</v>
      </c>
      <c r="D68" s="32">
        <f t="shared" si="12"/>
        <v>1.0962430278653226</v>
      </c>
      <c r="E68" s="37">
        <v>76.605</v>
      </c>
      <c r="F68" s="51">
        <f t="shared" si="0"/>
        <v>-38.83</v>
      </c>
      <c r="G68" s="52">
        <f>SUM(G69:G74)-G72-G73</f>
        <v>81.93</v>
      </c>
      <c r="H68" s="37">
        <v>210.08599999999998</v>
      </c>
      <c r="I68" s="120">
        <f t="shared" si="13"/>
        <v>-128.15599999999998</v>
      </c>
      <c r="J68" s="29">
        <f t="shared" si="5"/>
        <v>21.68894771674388</v>
      </c>
      <c r="K68" s="37">
        <f t="shared" si="8"/>
        <v>27.424580640950325</v>
      </c>
      <c r="L68" s="79">
        <f t="shared" si="9"/>
        <v>-5.735632924206445</v>
      </c>
    </row>
    <row r="69" spans="1:12" s="2" customFormat="1" ht="15">
      <c r="A69" s="48" t="s">
        <v>77</v>
      </c>
      <c r="B69" s="74">
        <v>1039.91</v>
      </c>
      <c r="C69" s="30">
        <v>15.075</v>
      </c>
      <c r="D69" s="33">
        <f t="shared" si="12"/>
        <v>1.4496446807896837</v>
      </c>
      <c r="E69" s="38">
        <v>20.62</v>
      </c>
      <c r="F69" s="57">
        <f t="shared" si="0"/>
        <v>-5.545000000000002</v>
      </c>
      <c r="G69" s="58">
        <v>43.13</v>
      </c>
      <c r="H69" s="38">
        <v>60.56</v>
      </c>
      <c r="I69" s="121">
        <f t="shared" si="13"/>
        <v>-17.43</v>
      </c>
      <c r="J69" s="30">
        <f t="shared" si="5"/>
        <v>28.610281923714762</v>
      </c>
      <c r="K69" s="38">
        <f t="shared" si="8"/>
        <v>29.369544131910764</v>
      </c>
      <c r="L69" s="80">
        <f t="shared" si="9"/>
        <v>-0.7592622081960023</v>
      </c>
    </row>
    <row r="70" spans="1:12" s="2" customFormat="1" ht="15.75" hidden="1">
      <c r="A70" s="48" t="s">
        <v>42</v>
      </c>
      <c r="B70" s="74">
        <v>345.38</v>
      </c>
      <c r="C70" s="30"/>
      <c r="D70" s="33">
        <f t="shared" si="12"/>
        <v>0</v>
      </c>
      <c r="E70" s="38">
        <v>5.485</v>
      </c>
      <c r="F70" s="51">
        <f t="shared" si="0"/>
        <v>-5.485</v>
      </c>
      <c r="G70" s="58"/>
      <c r="H70" s="38">
        <v>18.826</v>
      </c>
      <c r="I70" s="121">
        <f t="shared" si="13"/>
        <v>-18.826</v>
      </c>
      <c r="J70" s="30">
        <f t="shared" si="5"/>
      </c>
      <c r="K70" s="38">
        <f t="shared" si="8"/>
        <v>34.32269826800364</v>
      </c>
      <c r="L70" s="80" t="e">
        <f t="shared" si="9"/>
        <v>#VALUE!</v>
      </c>
    </row>
    <row r="71" spans="1:12" s="2" customFormat="1" ht="15">
      <c r="A71" s="48" t="s">
        <v>43</v>
      </c>
      <c r="B71" s="74">
        <v>666.14</v>
      </c>
      <c r="C71" s="30">
        <v>4.9</v>
      </c>
      <c r="D71" s="33">
        <f t="shared" si="12"/>
        <v>0.7355811090761702</v>
      </c>
      <c r="E71" s="38">
        <v>27.5</v>
      </c>
      <c r="F71" s="57">
        <f aca="true" t="shared" si="14" ref="F71:F102">C71-E71</f>
        <v>-22.6</v>
      </c>
      <c r="G71" s="58">
        <v>14.2</v>
      </c>
      <c r="H71" s="38">
        <v>78.8</v>
      </c>
      <c r="I71" s="121">
        <f t="shared" si="13"/>
        <v>-64.6</v>
      </c>
      <c r="J71" s="30">
        <f aca="true" t="shared" si="15" ref="J71:J102">IF(C71&gt;0,G71/C71*10,"")</f>
        <v>28.97959183673469</v>
      </c>
      <c r="K71" s="38">
        <f aca="true" t="shared" si="16" ref="K71:K102">IF(E71&gt;0,H71/E71*10,"")</f>
        <v>28.654545454545453</v>
      </c>
      <c r="L71" s="80">
        <f t="shared" si="9"/>
        <v>0.32504638218923887</v>
      </c>
    </row>
    <row r="72" spans="1:12" s="2" customFormat="1" ht="15" hidden="1">
      <c r="A72" s="48" t="s">
        <v>78</v>
      </c>
      <c r="B72" s="74">
        <v>0.3</v>
      </c>
      <c r="C72" s="30"/>
      <c r="D72" s="33">
        <f t="shared" si="12"/>
        <v>0</v>
      </c>
      <c r="E72" s="38"/>
      <c r="F72" s="57">
        <f t="shared" si="14"/>
        <v>0</v>
      </c>
      <c r="G72" s="58"/>
      <c r="H72" s="38"/>
      <c r="I72" s="121">
        <f aca="true" t="shared" si="17" ref="I72:I102">G72-H72</f>
        <v>0</v>
      </c>
      <c r="J72" s="30">
        <f t="shared" si="15"/>
      </c>
      <c r="K72" s="38">
        <f t="shared" si="16"/>
      </c>
      <c r="L72" s="80" t="e">
        <f t="shared" si="9"/>
        <v>#VALUE!</v>
      </c>
    </row>
    <row r="73" spans="1:12" s="2" customFormat="1" ht="15" hidden="1">
      <c r="A73" s="48" t="s">
        <v>79</v>
      </c>
      <c r="B73" s="74"/>
      <c r="C73" s="30"/>
      <c r="D73" s="33" t="e">
        <f aca="true" t="shared" si="18" ref="D73:D102">C73/B73*100</f>
        <v>#DIV/0!</v>
      </c>
      <c r="E73" s="38"/>
      <c r="F73" s="57">
        <f t="shared" si="14"/>
        <v>0</v>
      </c>
      <c r="G73" s="58"/>
      <c r="H73" s="38"/>
      <c r="I73" s="121">
        <f t="shared" si="17"/>
        <v>0</v>
      </c>
      <c r="J73" s="30">
        <f t="shared" si="15"/>
      </c>
      <c r="K73" s="38">
        <f t="shared" si="16"/>
      </c>
      <c r="L73" s="80" t="e">
        <f t="shared" si="9"/>
        <v>#VALUE!</v>
      </c>
    </row>
    <row r="74" spans="1:12" s="2" customFormat="1" ht="15">
      <c r="A74" s="48" t="s">
        <v>44</v>
      </c>
      <c r="B74" s="74">
        <v>1394.43</v>
      </c>
      <c r="C74" s="30">
        <v>17.8</v>
      </c>
      <c r="D74" s="33">
        <f t="shared" si="18"/>
        <v>1.2765072466886112</v>
      </c>
      <c r="E74" s="38">
        <v>23</v>
      </c>
      <c r="F74" s="57">
        <f t="shared" si="14"/>
        <v>-5.199999999999999</v>
      </c>
      <c r="G74" s="58">
        <v>24.6</v>
      </c>
      <c r="H74" s="38">
        <v>51.9</v>
      </c>
      <c r="I74" s="121">
        <f t="shared" si="17"/>
        <v>-27.299999999999997</v>
      </c>
      <c r="J74" s="30">
        <f t="shared" si="15"/>
        <v>13.820224719101123</v>
      </c>
      <c r="K74" s="38">
        <f t="shared" si="16"/>
        <v>22.565217391304348</v>
      </c>
      <c r="L74" s="80">
        <f t="shared" si="9"/>
        <v>-8.744992672203225</v>
      </c>
    </row>
    <row r="75" spans="1:12" s="15" customFormat="1" ht="15.75">
      <c r="A75" s="47" t="s">
        <v>45</v>
      </c>
      <c r="B75" s="73">
        <v>8979.96</v>
      </c>
      <c r="C75" s="29">
        <f>SUM(C76:C91)-C82-C83-C91</f>
        <v>205.08100000000002</v>
      </c>
      <c r="D75" s="32">
        <f t="shared" si="18"/>
        <v>2.2837629566278697</v>
      </c>
      <c r="E75" s="37">
        <v>451.85</v>
      </c>
      <c r="F75" s="51">
        <f t="shared" si="14"/>
        <v>-246.769</v>
      </c>
      <c r="G75" s="52">
        <f>SUM(G76:G91)-G82-G83-G91</f>
        <v>440.249</v>
      </c>
      <c r="H75" s="37">
        <v>951.73</v>
      </c>
      <c r="I75" s="120">
        <f t="shared" si="17"/>
        <v>-511.481</v>
      </c>
      <c r="J75" s="29">
        <f t="shared" si="15"/>
        <v>21.467078861523007</v>
      </c>
      <c r="K75" s="37">
        <f t="shared" si="16"/>
        <v>21.06296337280071</v>
      </c>
      <c r="L75" s="79">
        <f t="shared" si="9"/>
        <v>0.4041154887222973</v>
      </c>
    </row>
    <row r="76" spans="1:12" s="2" customFormat="1" ht="15.75" hidden="1">
      <c r="A76" s="48" t="s">
        <v>80</v>
      </c>
      <c r="B76" s="74">
        <v>7.04</v>
      </c>
      <c r="C76" s="30"/>
      <c r="D76" s="33">
        <f t="shared" si="18"/>
        <v>0</v>
      </c>
      <c r="E76" s="38"/>
      <c r="F76" s="51">
        <f t="shared" si="14"/>
        <v>0</v>
      </c>
      <c r="G76" s="58"/>
      <c r="H76" s="38"/>
      <c r="I76" s="121">
        <f t="shared" si="17"/>
        <v>0</v>
      </c>
      <c r="J76" s="30">
        <f t="shared" si="15"/>
      </c>
      <c r="K76" s="38">
        <f t="shared" si="16"/>
      </c>
      <c r="L76" s="80" t="e">
        <f t="shared" si="9"/>
        <v>#VALUE!</v>
      </c>
    </row>
    <row r="77" spans="1:12" s="2" customFormat="1" ht="15.75" hidden="1">
      <c r="A77" s="48" t="s">
        <v>81</v>
      </c>
      <c r="B77" s="74">
        <v>60.43</v>
      </c>
      <c r="C77" s="30"/>
      <c r="D77" s="33">
        <f t="shared" si="18"/>
        <v>0</v>
      </c>
      <c r="E77" s="38"/>
      <c r="F77" s="51">
        <f t="shared" si="14"/>
        <v>0</v>
      </c>
      <c r="G77" s="58"/>
      <c r="H77" s="38"/>
      <c r="I77" s="121">
        <f t="shared" si="17"/>
        <v>0</v>
      </c>
      <c r="J77" s="30">
        <f t="shared" si="15"/>
      </c>
      <c r="K77" s="38">
        <f t="shared" si="16"/>
      </c>
      <c r="L77" s="80" t="e">
        <f t="shared" si="9"/>
        <v>#VALUE!</v>
      </c>
    </row>
    <row r="78" spans="1:12" s="2" customFormat="1" ht="15.75" hidden="1">
      <c r="A78" s="48" t="s">
        <v>82</v>
      </c>
      <c r="B78" s="74">
        <v>11.33</v>
      </c>
      <c r="C78" s="30"/>
      <c r="D78" s="33">
        <f t="shared" si="18"/>
        <v>0</v>
      </c>
      <c r="E78" s="38"/>
      <c r="F78" s="51">
        <f t="shared" si="14"/>
        <v>0</v>
      </c>
      <c r="G78" s="58"/>
      <c r="H78" s="38"/>
      <c r="I78" s="121">
        <f t="shared" si="17"/>
        <v>0</v>
      </c>
      <c r="J78" s="30">
        <f t="shared" si="15"/>
      </c>
      <c r="K78" s="38">
        <f t="shared" si="16"/>
      </c>
      <c r="L78" s="80" t="e">
        <f t="shared" si="9"/>
        <v>#VALUE!</v>
      </c>
    </row>
    <row r="79" spans="1:12" s="2" customFormat="1" ht="15">
      <c r="A79" s="48" t="s">
        <v>83</v>
      </c>
      <c r="B79" s="74">
        <v>92.44</v>
      </c>
      <c r="C79" s="30">
        <v>0.347</v>
      </c>
      <c r="D79" s="33">
        <f t="shared" si="18"/>
        <v>0.3753786239723063</v>
      </c>
      <c r="E79" s="38"/>
      <c r="F79" s="57">
        <f t="shared" si="14"/>
        <v>0.347</v>
      </c>
      <c r="G79" s="58">
        <v>0.269</v>
      </c>
      <c r="H79" s="38"/>
      <c r="I79" s="209">
        <f t="shared" si="17"/>
        <v>0.269</v>
      </c>
      <c r="J79" s="30">
        <f t="shared" si="15"/>
        <v>7.752161383285303</v>
      </c>
      <c r="K79" s="38">
        <f t="shared" si="16"/>
      </c>
      <c r="L79" s="211" t="e">
        <f t="shared" si="9"/>
        <v>#VALUE!</v>
      </c>
    </row>
    <row r="80" spans="1:12" s="2" customFormat="1" ht="15">
      <c r="A80" s="48" t="s">
        <v>46</v>
      </c>
      <c r="B80" s="74">
        <v>3227.3</v>
      </c>
      <c r="C80" s="30">
        <v>165</v>
      </c>
      <c r="D80" s="33">
        <f t="shared" si="18"/>
        <v>5.112632850989991</v>
      </c>
      <c r="E80" s="38">
        <v>215.6</v>
      </c>
      <c r="F80" s="57">
        <f t="shared" si="14"/>
        <v>-50.599999999999994</v>
      </c>
      <c r="G80" s="58">
        <v>355.4</v>
      </c>
      <c r="H80" s="38">
        <v>436.1</v>
      </c>
      <c r="I80" s="121">
        <f t="shared" si="17"/>
        <v>-80.70000000000005</v>
      </c>
      <c r="J80" s="30">
        <f t="shared" si="15"/>
        <v>21.53939393939394</v>
      </c>
      <c r="K80" s="38">
        <f t="shared" si="16"/>
        <v>20.22727272727273</v>
      </c>
      <c r="L80" s="80">
        <f t="shared" si="9"/>
        <v>1.312121212121209</v>
      </c>
    </row>
    <row r="81" spans="1:12" s="2" customFormat="1" ht="15">
      <c r="A81" s="48" t="s">
        <v>47</v>
      </c>
      <c r="B81" s="74">
        <v>957.16</v>
      </c>
      <c r="C81" s="30">
        <v>19.43</v>
      </c>
      <c r="D81" s="33">
        <f t="shared" si="18"/>
        <v>2.029963642442225</v>
      </c>
      <c r="E81" s="38">
        <v>40.55</v>
      </c>
      <c r="F81" s="57">
        <f t="shared" si="14"/>
        <v>-21.119999999999997</v>
      </c>
      <c r="G81" s="58">
        <v>39.96</v>
      </c>
      <c r="H81" s="38">
        <v>95.83</v>
      </c>
      <c r="I81" s="121">
        <f t="shared" si="17"/>
        <v>-55.87</v>
      </c>
      <c r="J81" s="30">
        <f t="shared" si="15"/>
        <v>20.566134843026248</v>
      </c>
      <c r="K81" s="38">
        <f t="shared" si="16"/>
        <v>23.632552404438965</v>
      </c>
      <c r="L81" s="80">
        <f t="shared" si="9"/>
        <v>-3.0664175614127167</v>
      </c>
    </row>
    <row r="82" spans="1:12" s="2" customFormat="1" ht="15" hidden="1">
      <c r="A82" s="48" t="s">
        <v>84</v>
      </c>
      <c r="B82" s="74"/>
      <c r="C82" s="30"/>
      <c r="D82" s="33" t="e">
        <f t="shared" si="18"/>
        <v>#DIV/0!</v>
      </c>
      <c r="E82" s="38"/>
      <c r="F82" s="57">
        <f t="shared" si="14"/>
        <v>0</v>
      </c>
      <c r="G82" s="58"/>
      <c r="H82" s="38"/>
      <c r="I82" s="121">
        <f t="shared" si="17"/>
        <v>0</v>
      </c>
      <c r="J82" s="30">
        <f t="shared" si="15"/>
      </c>
      <c r="K82" s="38">
        <f t="shared" si="16"/>
      </c>
      <c r="L82" s="80" t="e">
        <f t="shared" si="9"/>
        <v>#VALUE!</v>
      </c>
    </row>
    <row r="83" spans="1:12" s="2" customFormat="1" ht="15" hidden="1">
      <c r="A83" s="48" t="s">
        <v>85</v>
      </c>
      <c r="B83" s="74"/>
      <c r="C83" s="30"/>
      <c r="D83" s="33" t="e">
        <f t="shared" si="18"/>
        <v>#DIV/0!</v>
      </c>
      <c r="E83" s="38"/>
      <c r="F83" s="57">
        <f t="shared" si="14"/>
        <v>0</v>
      </c>
      <c r="G83" s="58"/>
      <c r="H83" s="38"/>
      <c r="I83" s="121">
        <f t="shared" si="17"/>
        <v>0</v>
      </c>
      <c r="J83" s="30">
        <f t="shared" si="15"/>
      </c>
      <c r="K83" s="38">
        <f t="shared" si="16"/>
      </c>
      <c r="L83" s="80" t="e">
        <f t="shared" si="9"/>
        <v>#VALUE!</v>
      </c>
    </row>
    <row r="84" spans="1:12" s="2" customFormat="1" ht="15">
      <c r="A84" s="48" t="s">
        <v>48</v>
      </c>
      <c r="B84" s="74">
        <v>442.16</v>
      </c>
      <c r="C84" s="30">
        <v>11.7</v>
      </c>
      <c r="D84" s="33">
        <f t="shared" si="18"/>
        <v>2.646100958928894</v>
      </c>
      <c r="E84" s="38">
        <v>18.1</v>
      </c>
      <c r="F84" s="57">
        <f t="shared" si="14"/>
        <v>-6.400000000000002</v>
      </c>
      <c r="G84" s="58">
        <v>26.1</v>
      </c>
      <c r="H84" s="38">
        <v>37</v>
      </c>
      <c r="I84" s="121">
        <f t="shared" si="17"/>
        <v>-10.899999999999999</v>
      </c>
      <c r="J84" s="30">
        <f t="shared" si="15"/>
        <v>22.307692307692307</v>
      </c>
      <c r="K84" s="38">
        <f t="shared" si="16"/>
        <v>20.44198895027624</v>
      </c>
      <c r="L84" s="80">
        <f t="shared" si="9"/>
        <v>1.8657033574160664</v>
      </c>
    </row>
    <row r="85" spans="1:12" s="2" customFormat="1" ht="15" hidden="1">
      <c r="A85" s="48" t="s">
        <v>86</v>
      </c>
      <c r="B85" s="74"/>
      <c r="C85" s="30"/>
      <c r="D85" s="33" t="e">
        <f t="shared" si="18"/>
        <v>#DIV/0!</v>
      </c>
      <c r="E85" s="38"/>
      <c r="F85" s="57">
        <f t="shared" si="14"/>
        <v>0</v>
      </c>
      <c r="G85" s="58"/>
      <c r="H85" s="38"/>
      <c r="I85" s="121">
        <f t="shared" si="17"/>
        <v>0</v>
      </c>
      <c r="J85" s="30">
        <f t="shared" si="15"/>
      </c>
      <c r="K85" s="38">
        <f t="shared" si="16"/>
      </c>
      <c r="L85" s="80" t="e">
        <f t="shared" si="9"/>
        <v>#VALUE!</v>
      </c>
    </row>
    <row r="86" spans="1:12" s="2" customFormat="1" ht="15" hidden="1">
      <c r="A86" s="48" t="s">
        <v>49</v>
      </c>
      <c r="B86" s="74">
        <v>538.95</v>
      </c>
      <c r="C86" s="30"/>
      <c r="D86" s="33">
        <f t="shared" si="18"/>
        <v>0</v>
      </c>
      <c r="E86" s="38">
        <v>34.3</v>
      </c>
      <c r="F86" s="57">
        <f t="shared" si="14"/>
        <v>-34.3</v>
      </c>
      <c r="G86" s="58"/>
      <c r="H86" s="38">
        <v>83.9</v>
      </c>
      <c r="I86" s="121">
        <f t="shared" si="17"/>
        <v>-83.9</v>
      </c>
      <c r="J86" s="30">
        <f t="shared" si="15"/>
      </c>
      <c r="K86" s="38">
        <f t="shared" si="16"/>
        <v>24.460641399416915</v>
      </c>
      <c r="L86" s="80" t="e">
        <f t="shared" si="9"/>
        <v>#VALUE!</v>
      </c>
    </row>
    <row r="87" spans="1:12" s="2" customFormat="1" ht="15">
      <c r="A87" s="48" t="s">
        <v>50</v>
      </c>
      <c r="B87" s="74">
        <v>1404.99</v>
      </c>
      <c r="C87" s="30">
        <v>5.6</v>
      </c>
      <c r="D87" s="33">
        <f t="shared" si="18"/>
        <v>0.39857934931921224</v>
      </c>
      <c r="E87" s="38">
        <v>50.3</v>
      </c>
      <c r="F87" s="57">
        <f t="shared" si="14"/>
        <v>-44.699999999999996</v>
      </c>
      <c r="G87" s="58">
        <v>12.8</v>
      </c>
      <c r="H87" s="38">
        <v>160.9</v>
      </c>
      <c r="I87" s="121">
        <f t="shared" si="17"/>
        <v>-148.1</v>
      </c>
      <c r="J87" s="30">
        <f t="shared" si="15"/>
        <v>22.85714285714286</v>
      </c>
      <c r="K87" s="38">
        <f t="shared" si="16"/>
        <v>31.988071570576544</v>
      </c>
      <c r="L87" s="80">
        <f t="shared" si="9"/>
        <v>-9.130928713433683</v>
      </c>
    </row>
    <row r="88" spans="1:12" s="2" customFormat="1" ht="15">
      <c r="A88" s="48" t="s">
        <v>51</v>
      </c>
      <c r="B88" s="74">
        <v>1951.08</v>
      </c>
      <c r="C88" s="30">
        <v>1.704</v>
      </c>
      <c r="D88" s="33">
        <f t="shared" si="18"/>
        <v>0.08733624454148471</v>
      </c>
      <c r="E88" s="38">
        <v>82.3</v>
      </c>
      <c r="F88" s="57">
        <f t="shared" si="14"/>
        <v>-80.596</v>
      </c>
      <c r="G88" s="58">
        <v>2.12</v>
      </c>
      <c r="H88" s="38">
        <v>110.8</v>
      </c>
      <c r="I88" s="121">
        <f t="shared" si="17"/>
        <v>-108.67999999999999</v>
      </c>
      <c r="J88" s="30">
        <f t="shared" si="15"/>
        <v>12.441314553990612</v>
      </c>
      <c r="K88" s="38">
        <f t="shared" si="16"/>
        <v>13.462940461725395</v>
      </c>
      <c r="L88" s="80">
        <f t="shared" si="9"/>
        <v>-1.0216259077347836</v>
      </c>
    </row>
    <row r="89" spans="1:12" s="2" customFormat="1" ht="15">
      <c r="A89" s="45" t="s">
        <v>52</v>
      </c>
      <c r="B89" s="74">
        <v>164.49</v>
      </c>
      <c r="C89" s="30">
        <v>1.3</v>
      </c>
      <c r="D89" s="33">
        <f t="shared" si="18"/>
        <v>0.7903216000972704</v>
      </c>
      <c r="E89" s="38">
        <v>10.7</v>
      </c>
      <c r="F89" s="57">
        <f t="shared" si="14"/>
        <v>-9.399999999999999</v>
      </c>
      <c r="G89" s="58">
        <v>3.6</v>
      </c>
      <c r="H89" s="38">
        <v>27.2</v>
      </c>
      <c r="I89" s="121">
        <f t="shared" si="17"/>
        <v>-23.599999999999998</v>
      </c>
      <c r="J89" s="30">
        <f t="shared" si="15"/>
        <v>27.692307692307693</v>
      </c>
      <c r="K89" s="38">
        <f t="shared" si="16"/>
        <v>25.420560747663554</v>
      </c>
      <c r="L89" s="80">
        <f t="shared" si="9"/>
        <v>2.271746944644139</v>
      </c>
    </row>
    <row r="90" spans="1:12" s="2" customFormat="1" ht="15.75" hidden="1">
      <c r="A90" s="48" t="s">
        <v>97</v>
      </c>
      <c r="B90" s="74">
        <v>122.59</v>
      </c>
      <c r="C90" s="30"/>
      <c r="D90" s="33">
        <f t="shared" si="18"/>
        <v>0</v>
      </c>
      <c r="E90" s="38"/>
      <c r="F90" s="51">
        <f t="shared" si="14"/>
        <v>0</v>
      </c>
      <c r="G90" s="58"/>
      <c r="H90" s="38"/>
      <c r="I90" s="121">
        <f t="shared" si="17"/>
        <v>0</v>
      </c>
      <c r="J90" s="30">
        <f t="shared" si="15"/>
      </c>
      <c r="K90" s="38">
        <f t="shared" si="16"/>
      </c>
      <c r="L90" s="80" t="e">
        <f t="shared" si="9"/>
        <v>#VALUE!</v>
      </c>
    </row>
    <row r="91" spans="1:12" s="2" customFormat="1" ht="15.75" hidden="1">
      <c r="A91" s="48" t="s">
        <v>87</v>
      </c>
      <c r="B91" s="74"/>
      <c r="C91" s="30"/>
      <c r="D91" s="33" t="e">
        <f t="shared" si="18"/>
        <v>#DIV/0!</v>
      </c>
      <c r="E91" s="38"/>
      <c r="F91" s="51">
        <f t="shared" si="14"/>
        <v>0</v>
      </c>
      <c r="G91" s="58"/>
      <c r="H91" s="38"/>
      <c r="I91" s="121">
        <f t="shared" si="17"/>
        <v>0</v>
      </c>
      <c r="J91" s="30">
        <f t="shared" si="15"/>
      </c>
      <c r="K91" s="38">
        <f t="shared" si="16"/>
      </c>
      <c r="L91" s="80" t="e">
        <f t="shared" si="9"/>
        <v>#VALUE!</v>
      </c>
    </row>
    <row r="92" spans="1:12" s="15" customFormat="1" ht="15.75">
      <c r="A92" s="47" t="s">
        <v>53</v>
      </c>
      <c r="B92" s="73">
        <v>327.6</v>
      </c>
      <c r="C92" s="29">
        <f>SUM(C93:C102)-C98</f>
        <v>77.152</v>
      </c>
      <c r="D92" s="32">
        <f t="shared" si="18"/>
        <v>23.55067155067155</v>
      </c>
      <c r="E92" s="37">
        <v>115.43</v>
      </c>
      <c r="F92" s="51">
        <f t="shared" si="14"/>
        <v>-38.278000000000006</v>
      </c>
      <c r="G92" s="52">
        <f>SUM(G93:G102)-G98</f>
        <v>150.803</v>
      </c>
      <c r="H92" s="37">
        <v>244.234</v>
      </c>
      <c r="I92" s="120">
        <f t="shared" si="17"/>
        <v>-93.43100000000001</v>
      </c>
      <c r="J92" s="29">
        <f t="shared" si="15"/>
        <v>19.546220447946908</v>
      </c>
      <c r="K92" s="37">
        <f t="shared" si="16"/>
        <v>21.15862427445205</v>
      </c>
      <c r="L92" s="79">
        <f t="shared" si="9"/>
        <v>-1.6124038265051404</v>
      </c>
    </row>
    <row r="93" spans="1:12" s="2" customFormat="1" ht="15.75" hidden="1">
      <c r="A93" s="48" t="s">
        <v>88</v>
      </c>
      <c r="B93" s="74">
        <v>10.16</v>
      </c>
      <c r="C93" s="30"/>
      <c r="D93" s="33">
        <f t="shared" si="18"/>
        <v>0</v>
      </c>
      <c r="E93" s="38"/>
      <c r="F93" s="51">
        <f t="shared" si="14"/>
        <v>0</v>
      </c>
      <c r="G93" s="58"/>
      <c r="H93" s="38"/>
      <c r="I93" s="121">
        <f t="shared" si="17"/>
        <v>0</v>
      </c>
      <c r="J93" s="30">
        <f t="shared" si="15"/>
      </c>
      <c r="K93" s="38">
        <f t="shared" si="16"/>
      </c>
      <c r="L93" s="80" t="e">
        <f t="shared" si="9"/>
        <v>#VALUE!</v>
      </c>
    </row>
    <row r="94" spans="1:12" s="2" customFormat="1" ht="15">
      <c r="A94" s="48" t="s">
        <v>54</v>
      </c>
      <c r="B94" s="74">
        <v>98.97</v>
      </c>
      <c r="C94" s="30">
        <v>12.858</v>
      </c>
      <c r="D94" s="33">
        <f t="shared" si="18"/>
        <v>12.991815701727797</v>
      </c>
      <c r="E94" s="38">
        <v>21.102</v>
      </c>
      <c r="F94" s="57">
        <f t="shared" si="14"/>
        <v>-8.244</v>
      </c>
      <c r="G94" s="58">
        <v>26.628</v>
      </c>
      <c r="H94" s="38">
        <v>43.111</v>
      </c>
      <c r="I94" s="121">
        <f t="shared" si="17"/>
        <v>-16.482999999999997</v>
      </c>
      <c r="J94" s="30">
        <f t="shared" si="15"/>
        <v>20.709286047596827</v>
      </c>
      <c r="K94" s="38">
        <f t="shared" si="16"/>
        <v>20.42981707894986</v>
      </c>
      <c r="L94" s="80">
        <f t="shared" si="9"/>
        <v>0.2794689686469667</v>
      </c>
    </row>
    <row r="95" spans="1:12" s="2" customFormat="1" ht="15">
      <c r="A95" s="48" t="s">
        <v>55</v>
      </c>
      <c r="B95" s="74">
        <v>10.15</v>
      </c>
      <c r="C95" s="30">
        <v>4.165</v>
      </c>
      <c r="D95" s="33">
        <f t="shared" si="18"/>
        <v>41.03448275862069</v>
      </c>
      <c r="E95" s="38"/>
      <c r="F95" s="57">
        <f t="shared" si="14"/>
        <v>4.165</v>
      </c>
      <c r="G95" s="58">
        <v>8.543</v>
      </c>
      <c r="H95" s="38"/>
      <c r="I95" s="121">
        <f t="shared" si="17"/>
        <v>8.543</v>
      </c>
      <c r="J95" s="30">
        <f t="shared" si="15"/>
        <v>20.51140456182473</v>
      </c>
      <c r="K95" s="38">
        <f t="shared" si="16"/>
      </c>
      <c r="L95" s="211" t="e">
        <f t="shared" si="9"/>
        <v>#VALUE!</v>
      </c>
    </row>
    <row r="96" spans="1:12" s="2" customFormat="1" ht="15">
      <c r="A96" s="48" t="s">
        <v>56</v>
      </c>
      <c r="B96" s="74">
        <v>202.58</v>
      </c>
      <c r="C96" s="30">
        <v>59.479</v>
      </c>
      <c r="D96" s="33">
        <f t="shared" si="18"/>
        <v>29.36074637180373</v>
      </c>
      <c r="E96" s="38">
        <v>91.43</v>
      </c>
      <c r="F96" s="57">
        <f t="shared" si="14"/>
        <v>-31.951000000000008</v>
      </c>
      <c r="G96" s="58">
        <v>114.832</v>
      </c>
      <c r="H96" s="38">
        <v>196.9</v>
      </c>
      <c r="I96" s="121">
        <f t="shared" si="17"/>
        <v>-82.06800000000001</v>
      </c>
      <c r="J96" s="30">
        <f t="shared" si="15"/>
        <v>19.30630979000992</v>
      </c>
      <c r="K96" s="38">
        <f t="shared" si="16"/>
        <v>21.535601006234273</v>
      </c>
      <c r="L96" s="80">
        <f t="shared" si="9"/>
        <v>-2.229291216224354</v>
      </c>
    </row>
    <row r="97" spans="1:12" s="2" customFormat="1" ht="15" hidden="1">
      <c r="A97" s="48" t="s">
        <v>57</v>
      </c>
      <c r="B97" s="74">
        <v>999999999</v>
      </c>
      <c r="C97" s="30"/>
      <c r="D97" s="33">
        <f t="shared" si="18"/>
        <v>0</v>
      </c>
      <c r="E97" s="38"/>
      <c r="F97" s="57">
        <f t="shared" si="14"/>
        <v>0</v>
      </c>
      <c r="G97" s="58"/>
      <c r="H97" s="38"/>
      <c r="I97" s="121">
        <f t="shared" si="17"/>
        <v>0</v>
      </c>
      <c r="J97" s="30">
        <f t="shared" si="15"/>
      </c>
      <c r="K97" s="38">
        <f t="shared" si="16"/>
      </c>
      <c r="L97" s="80" t="e">
        <f t="shared" si="9"/>
        <v>#VALUE!</v>
      </c>
    </row>
    <row r="98" spans="1:12" s="2" customFormat="1" ht="15" hidden="1">
      <c r="A98" s="48" t="s">
        <v>89</v>
      </c>
      <c r="B98" s="74"/>
      <c r="C98" s="30"/>
      <c r="D98" s="33" t="e">
        <f t="shared" si="18"/>
        <v>#DIV/0!</v>
      </c>
      <c r="E98" s="38"/>
      <c r="F98" s="57">
        <f t="shared" si="14"/>
        <v>0</v>
      </c>
      <c r="G98" s="58"/>
      <c r="H98" s="38"/>
      <c r="I98" s="121">
        <f t="shared" si="17"/>
        <v>0</v>
      </c>
      <c r="J98" s="30">
        <f t="shared" si="15"/>
      </c>
      <c r="K98" s="38">
        <f t="shared" si="16"/>
      </c>
      <c r="L98" s="80" t="e">
        <f t="shared" si="9"/>
        <v>#VALUE!</v>
      </c>
    </row>
    <row r="99" spans="1:12" s="2" customFormat="1" ht="15" hidden="1">
      <c r="A99" s="48" t="s">
        <v>58</v>
      </c>
      <c r="B99" s="74"/>
      <c r="C99" s="30"/>
      <c r="D99" s="33" t="e">
        <f t="shared" si="18"/>
        <v>#DIV/0!</v>
      </c>
      <c r="E99" s="38"/>
      <c r="F99" s="57">
        <f t="shared" si="14"/>
        <v>0</v>
      </c>
      <c r="G99" s="58"/>
      <c r="H99" s="38"/>
      <c r="I99" s="121">
        <f t="shared" si="17"/>
        <v>0</v>
      </c>
      <c r="J99" s="30">
        <f t="shared" si="15"/>
      </c>
      <c r="K99" s="38">
        <f t="shared" si="16"/>
      </c>
      <c r="L99" s="80" t="e">
        <f t="shared" si="9"/>
        <v>#VALUE!</v>
      </c>
    </row>
    <row r="100" spans="1:12" s="2" customFormat="1" ht="15" hidden="1">
      <c r="A100" s="48" t="s">
        <v>59</v>
      </c>
      <c r="B100" s="74"/>
      <c r="C100" s="30"/>
      <c r="D100" s="33" t="e">
        <f t="shared" si="18"/>
        <v>#DIV/0!</v>
      </c>
      <c r="E100" s="38"/>
      <c r="F100" s="57">
        <f t="shared" si="14"/>
        <v>0</v>
      </c>
      <c r="G100" s="58"/>
      <c r="H100" s="38"/>
      <c r="I100" s="121">
        <f t="shared" si="17"/>
        <v>0</v>
      </c>
      <c r="J100" s="30">
        <f t="shared" si="15"/>
      </c>
      <c r="K100" s="38">
        <f t="shared" si="16"/>
      </c>
      <c r="L100" s="80" t="e">
        <f t="shared" si="9"/>
        <v>#VALUE!</v>
      </c>
    </row>
    <row r="101" spans="1:12" s="2" customFormat="1" ht="15">
      <c r="A101" s="49" t="s">
        <v>90</v>
      </c>
      <c r="B101" s="81">
        <v>5.7</v>
      </c>
      <c r="C101" s="39">
        <v>0.65</v>
      </c>
      <c r="D101" s="82">
        <f t="shared" si="18"/>
        <v>11.403508771929824</v>
      </c>
      <c r="E101" s="41">
        <v>2.898</v>
      </c>
      <c r="F101" s="99">
        <f t="shared" si="14"/>
        <v>-2.248</v>
      </c>
      <c r="G101" s="59">
        <v>0.8</v>
      </c>
      <c r="H101" s="41">
        <v>4.223</v>
      </c>
      <c r="I101" s="122">
        <f t="shared" si="17"/>
        <v>-3.423</v>
      </c>
      <c r="J101" s="39">
        <f t="shared" si="15"/>
        <v>12.307692307692308</v>
      </c>
      <c r="K101" s="41">
        <f t="shared" si="16"/>
        <v>14.572118702553485</v>
      </c>
      <c r="L101" s="83">
        <f>J101-K101</f>
        <v>-2.264426394861177</v>
      </c>
    </row>
    <row r="102" spans="1:12" s="2" customFormat="1" ht="15.75" hidden="1">
      <c r="A102" s="140" t="s">
        <v>91</v>
      </c>
      <c r="B102" s="150"/>
      <c r="C102" s="151"/>
      <c r="D102" s="152" t="e">
        <f t="shared" si="18"/>
        <v>#DIV/0!</v>
      </c>
      <c r="E102" s="142"/>
      <c r="F102" s="153">
        <f t="shared" si="14"/>
        <v>0</v>
      </c>
      <c r="G102" s="151"/>
      <c r="H102" s="142"/>
      <c r="I102" s="154">
        <f t="shared" si="17"/>
        <v>0</v>
      </c>
      <c r="J102" s="151">
        <f t="shared" si="15"/>
      </c>
      <c r="K102" s="142">
        <f t="shared" si="16"/>
      </c>
      <c r="L102" s="154" t="e">
        <f>J102-K102</f>
        <v>#VALUE!</v>
      </c>
    </row>
    <row r="103" spans="2:12" ht="15">
      <c r="B103" s="84"/>
      <c r="C103" s="84"/>
      <c r="D103" s="84"/>
      <c r="E103" s="84"/>
      <c r="F103" s="84"/>
      <c r="G103" s="85"/>
      <c r="H103" s="84"/>
      <c r="I103" s="84"/>
      <c r="J103" s="84"/>
      <c r="K103" s="84"/>
      <c r="L103" s="84"/>
    </row>
    <row r="104" spans="1:7" s="5" customFormat="1" ht="15">
      <c r="A104" s="4"/>
      <c r="G104" s="2"/>
    </row>
    <row r="105" spans="1:7" s="5" customFormat="1" ht="15">
      <c r="A105" s="4"/>
      <c r="G105" s="2"/>
    </row>
    <row r="106" spans="1:7" s="5" customFormat="1" ht="15">
      <c r="A106" s="4"/>
      <c r="G106" s="2"/>
    </row>
    <row r="107" spans="1:7" s="5" customFormat="1" ht="15">
      <c r="A107" s="4"/>
      <c r="G107" s="2"/>
    </row>
    <row r="108" spans="1:7" s="5" customFormat="1" ht="15">
      <c r="A108" s="4"/>
      <c r="G108" s="2"/>
    </row>
    <row r="109" spans="1:7" s="5" customFormat="1" ht="15">
      <c r="A109" s="4"/>
      <c r="G109" s="2"/>
    </row>
    <row r="110" spans="1:7" s="5" customFormat="1" ht="15">
      <c r="A110" s="4"/>
      <c r="G110" s="2" t="s">
        <v>115</v>
      </c>
    </row>
    <row r="111" spans="1:7" s="5" customFormat="1" ht="15">
      <c r="A111" s="4"/>
      <c r="G111" s="2"/>
    </row>
    <row r="112" spans="1:7" s="5" customFormat="1" ht="15">
      <c r="A112" s="4"/>
      <c r="G112" s="2"/>
    </row>
    <row r="113" spans="1:7" s="5" customFormat="1" ht="15">
      <c r="A113" s="4"/>
      <c r="G113" s="2"/>
    </row>
    <row r="114" spans="1:7" s="5" customFormat="1" ht="15">
      <c r="A114" s="4"/>
      <c r="G114" s="2"/>
    </row>
    <row r="115" spans="1:12" s="7" customFormat="1" ht="15">
      <c r="A115" s="4"/>
      <c r="B115" s="5"/>
      <c r="C115" s="5"/>
      <c r="D115" s="5"/>
      <c r="E115" s="5"/>
      <c r="F115" s="5"/>
      <c r="G115" s="2"/>
      <c r="H115" s="5"/>
      <c r="I115" s="5"/>
      <c r="J115" s="5"/>
      <c r="K115" s="5"/>
      <c r="L115" s="5"/>
    </row>
    <row r="116" spans="1:12" s="7" customFormat="1" ht="15">
      <c r="A116" s="4"/>
      <c r="B116" s="5"/>
      <c r="C116" s="5"/>
      <c r="D116" s="5"/>
      <c r="E116" s="5"/>
      <c r="F116" s="5"/>
      <c r="G116" s="2"/>
      <c r="H116" s="5"/>
      <c r="I116" s="5"/>
      <c r="J116" s="5"/>
      <c r="K116" s="5"/>
      <c r="L116" s="5"/>
    </row>
    <row r="117" spans="1:12" s="7" customFormat="1" ht="15">
      <c r="A117" s="4"/>
      <c r="B117" s="5"/>
      <c r="C117" s="5"/>
      <c r="D117" s="5"/>
      <c r="E117" s="5"/>
      <c r="F117" s="5"/>
      <c r="G117" s="2"/>
      <c r="H117" s="5"/>
      <c r="I117" s="5"/>
      <c r="J117" s="5"/>
      <c r="K117" s="5"/>
      <c r="L117" s="5"/>
    </row>
    <row r="118" spans="1:12" s="7" customFormat="1" ht="15">
      <c r="A118" s="4"/>
      <c r="B118" s="5"/>
      <c r="C118" s="5"/>
      <c r="D118" s="5"/>
      <c r="E118" s="5"/>
      <c r="F118" s="5"/>
      <c r="G118" s="2"/>
      <c r="H118" s="5"/>
      <c r="I118" s="5"/>
      <c r="J118" s="5"/>
      <c r="K118" s="5"/>
      <c r="L118" s="5"/>
    </row>
    <row r="119" spans="1:12" s="7" customFormat="1" ht="15">
      <c r="A119" s="4"/>
      <c r="B119" s="5"/>
      <c r="C119" s="5"/>
      <c r="D119" s="5"/>
      <c r="E119" s="5"/>
      <c r="F119" s="5"/>
      <c r="G119" s="2"/>
      <c r="H119" s="5"/>
      <c r="I119" s="5"/>
      <c r="J119" s="5"/>
      <c r="K119" s="5"/>
      <c r="L119" s="5"/>
    </row>
    <row r="120" spans="1:12" s="7" customFormat="1" ht="15">
      <c r="A120" s="4"/>
      <c r="B120" s="5"/>
      <c r="C120" s="5"/>
      <c r="D120" s="5"/>
      <c r="E120" s="5"/>
      <c r="F120" s="5"/>
      <c r="G120" s="2"/>
      <c r="H120" s="5"/>
      <c r="I120" s="5"/>
      <c r="J120" s="5"/>
      <c r="K120" s="5"/>
      <c r="L120" s="5"/>
    </row>
    <row r="121" spans="1:12" s="7" customFormat="1" ht="15">
      <c r="A121" s="4"/>
      <c r="B121" s="5"/>
      <c r="C121" s="5"/>
      <c r="D121" s="5"/>
      <c r="E121" s="5"/>
      <c r="F121" s="5"/>
      <c r="G121" s="2"/>
      <c r="H121" s="5"/>
      <c r="I121" s="5"/>
      <c r="J121" s="5"/>
      <c r="K121" s="5"/>
      <c r="L121" s="5"/>
    </row>
    <row r="122" spans="1:12" s="7" customFormat="1" ht="15">
      <c r="A122" s="4"/>
      <c r="B122" s="5"/>
      <c r="C122" s="5"/>
      <c r="D122" s="5"/>
      <c r="E122" s="5"/>
      <c r="F122" s="5"/>
      <c r="G122" s="2"/>
      <c r="H122" s="5"/>
      <c r="I122" s="5"/>
      <c r="J122" s="5"/>
      <c r="K122" s="5"/>
      <c r="L122" s="5"/>
    </row>
    <row r="123" spans="1:12" s="7" customFormat="1" ht="15">
      <c r="A123" s="4"/>
      <c r="B123" s="5"/>
      <c r="C123" s="5"/>
      <c r="D123" s="5"/>
      <c r="E123" s="5"/>
      <c r="F123" s="5"/>
      <c r="G123" s="2"/>
      <c r="H123" s="5"/>
      <c r="I123" s="5"/>
      <c r="J123" s="5"/>
      <c r="K123" s="5"/>
      <c r="L123" s="5"/>
    </row>
    <row r="124" spans="1:12" s="7" customFormat="1" ht="15">
      <c r="A124" s="4"/>
      <c r="B124" s="5"/>
      <c r="C124" s="5"/>
      <c r="D124" s="5"/>
      <c r="E124" s="5"/>
      <c r="F124" s="5"/>
      <c r="G124" s="2"/>
      <c r="H124" s="5"/>
      <c r="I124" s="5"/>
      <c r="J124" s="5"/>
      <c r="K124" s="5"/>
      <c r="L124" s="5"/>
    </row>
    <row r="125" spans="1:12" s="7" customFormat="1" ht="15">
      <c r="A125" s="4"/>
      <c r="B125" s="5"/>
      <c r="C125" s="5"/>
      <c r="D125" s="5"/>
      <c r="E125" s="5"/>
      <c r="F125" s="5"/>
      <c r="G125" s="2"/>
      <c r="H125" s="5"/>
      <c r="I125" s="5"/>
      <c r="J125" s="5"/>
      <c r="K125" s="5"/>
      <c r="L125" s="5"/>
    </row>
    <row r="126" spans="1:12" s="7" customFormat="1" ht="15">
      <c r="A126" s="4"/>
      <c r="B126" s="5"/>
      <c r="C126" s="5"/>
      <c r="D126" s="5"/>
      <c r="E126" s="5"/>
      <c r="F126" s="5"/>
      <c r="G126" s="2"/>
      <c r="H126" s="5"/>
      <c r="I126" s="5"/>
      <c r="J126" s="5"/>
      <c r="K126" s="5"/>
      <c r="L126" s="5"/>
    </row>
    <row r="127" spans="1:12" s="7" customFormat="1" ht="15">
      <c r="A127" s="4"/>
      <c r="B127" s="5"/>
      <c r="C127" s="5"/>
      <c r="D127" s="5"/>
      <c r="E127" s="5"/>
      <c r="F127" s="5"/>
      <c r="G127" s="2"/>
      <c r="H127" s="5"/>
      <c r="I127" s="5"/>
      <c r="J127" s="5"/>
      <c r="K127" s="5"/>
      <c r="L127" s="5"/>
    </row>
    <row r="128" spans="1:12" s="7" customFormat="1" ht="15">
      <c r="A128" s="4"/>
      <c r="B128" s="5"/>
      <c r="C128" s="5"/>
      <c r="D128" s="5"/>
      <c r="E128" s="5"/>
      <c r="F128" s="5"/>
      <c r="G128" s="2"/>
      <c r="H128" s="5"/>
      <c r="I128" s="5"/>
      <c r="J128" s="5"/>
      <c r="K128" s="5"/>
      <c r="L128" s="5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5"/>
      <c r="C148" s="195"/>
      <c r="D148" s="195"/>
    </row>
    <row r="149" spans="1:2" s="8" customFormat="1" ht="15.75">
      <c r="A149" s="21"/>
      <c r="B149" s="6"/>
    </row>
    <row r="150" spans="1:4" s="8" customFormat="1" ht="15">
      <c r="A150" s="6"/>
      <c r="B150" s="195"/>
      <c r="C150" s="195"/>
      <c r="D150" s="195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48:D148"/>
    <mergeCell ref="B150:D150"/>
    <mergeCell ref="A3:A4"/>
    <mergeCell ref="C3:F3"/>
    <mergeCell ref="J3:L3"/>
    <mergeCell ref="G3:I3"/>
    <mergeCell ref="B3:B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9" sqref="E69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62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6384" width="9.125" style="9" customWidth="1"/>
  </cols>
  <sheetData>
    <row r="1" spans="1:12" ht="16.5">
      <c r="A1" s="11" t="s">
        <v>103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tr">
        <f>зерноск!A2</f>
        <v>по состоянию на 17 августа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15.75" customHeight="1">
      <c r="A3" s="202" t="s">
        <v>1</v>
      </c>
      <c r="B3" s="196" t="s">
        <v>119</v>
      </c>
      <c r="C3" s="196" t="s">
        <v>96</v>
      </c>
      <c r="D3" s="196"/>
      <c r="E3" s="198"/>
      <c r="F3" s="198"/>
      <c r="G3" s="196" t="s">
        <v>60</v>
      </c>
      <c r="H3" s="198"/>
      <c r="I3" s="198"/>
      <c r="J3" s="199" t="s">
        <v>0</v>
      </c>
      <c r="K3" s="199"/>
      <c r="L3" s="199"/>
    </row>
    <row r="4" spans="1:12" s="10" customFormat="1" ht="47.25">
      <c r="A4" s="203"/>
      <c r="B4" s="196"/>
      <c r="C4" s="1" t="s">
        <v>105</v>
      </c>
      <c r="D4" s="63" t="s">
        <v>122</v>
      </c>
      <c r="E4" s="1" t="s">
        <v>102</v>
      </c>
      <c r="F4" s="1" t="s">
        <v>106</v>
      </c>
      <c r="G4" s="1" t="s">
        <v>105</v>
      </c>
      <c r="H4" s="1" t="s">
        <v>102</v>
      </c>
      <c r="I4" s="1" t="s">
        <v>106</v>
      </c>
      <c r="J4" s="1" t="s">
        <v>105</v>
      </c>
      <c r="K4" s="1" t="s">
        <v>102</v>
      </c>
      <c r="L4" s="1" t="s">
        <v>106</v>
      </c>
    </row>
    <row r="5" spans="1:12" s="14" customFormat="1" ht="15.75">
      <c r="A5" s="130" t="s">
        <v>2</v>
      </c>
      <c r="B5" s="72">
        <v>27247.38</v>
      </c>
      <c r="C5" s="25">
        <f>C6+C25+C36+C45+C53+C68+C75+C92</f>
        <v>15435.033000000001</v>
      </c>
      <c r="D5" s="31">
        <f>C5/B5*100</f>
        <v>56.64776943691467</v>
      </c>
      <c r="E5" s="31">
        <v>13049.1594</v>
      </c>
      <c r="F5" s="50">
        <f aca="true" t="shared" si="0" ref="F5:F23">C5-E5</f>
        <v>2385.873600000001</v>
      </c>
      <c r="G5" s="25">
        <f>G6+G25+G36+G45+G53+G68+G75+G92</f>
        <v>52875</v>
      </c>
      <c r="H5" s="31">
        <v>55699.647699999994</v>
      </c>
      <c r="I5" s="50">
        <f>G5-H5</f>
        <v>-2824.647699999994</v>
      </c>
      <c r="J5" s="62">
        <f>G5/C5*10</f>
        <v>34.25648652646223</v>
      </c>
      <c r="K5" s="77">
        <f>H5/E5*10</f>
        <v>42.68447184421702</v>
      </c>
      <c r="L5" s="88">
        <f>J5-K5</f>
        <v>-8.42798531775479</v>
      </c>
    </row>
    <row r="6" spans="1:12" s="15" customFormat="1" ht="15.75">
      <c r="A6" s="131" t="s">
        <v>3</v>
      </c>
      <c r="B6" s="73">
        <v>4310.25</v>
      </c>
      <c r="C6" s="26">
        <f>SUM(C7:C23)</f>
        <v>3864.674</v>
      </c>
      <c r="D6" s="32">
        <f aca="true" t="shared" si="1" ref="D6:D35">C6/B6*100</f>
        <v>89.6624093730062</v>
      </c>
      <c r="E6" s="32">
        <v>2704.3869999999997</v>
      </c>
      <c r="F6" s="51">
        <f t="shared" si="0"/>
        <v>1160.2870000000003</v>
      </c>
      <c r="G6" s="26">
        <f>SUM(G7:G23)</f>
        <v>14989.572</v>
      </c>
      <c r="H6" s="32">
        <v>13014.92</v>
      </c>
      <c r="I6" s="51">
        <f aca="true" t="shared" si="2" ref="I6:I69">G6-H6</f>
        <v>1974.652</v>
      </c>
      <c r="J6" s="29">
        <f>IF(C6&gt;0,G6/C6*10,"")</f>
        <v>38.78612271047959</v>
      </c>
      <c r="K6" s="37">
        <f aca="true" t="shared" si="3" ref="K6:K46">IF(E6&gt;0,H6/E6*10,"")</f>
        <v>48.12521284860488</v>
      </c>
      <c r="L6" s="56">
        <f>J6-K6</f>
        <v>-9.339090138125293</v>
      </c>
    </row>
    <row r="7" spans="1:12" s="2" customFormat="1" ht="15">
      <c r="A7" s="132" t="s">
        <v>4</v>
      </c>
      <c r="B7" s="74">
        <v>432.48</v>
      </c>
      <c r="C7" s="30">
        <v>373.3</v>
      </c>
      <c r="D7" s="38">
        <f t="shared" si="1"/>
        <v>86.31613022567517</v>
      </c>
      <c r="E7" s="38">
        <v>358.7</v>
      </c>
      <c r="F7" s="57">
        <f t="shared" si="0"/>
        <v>14.600000000000023</v>
      </c>
      <c r="G7" s="30">
        <v>1725.6</v>
      </c>
      <c r="H7" s="38">
        <v>1945.57</v>
      </c>
      <c r="I7" s="57">
        <f t="shared" si="2"/>
        <v>-219.97000000000003</v>
      </c>
      <c r="J7" s="30">
        <f>IF(C7&gt;0,G7/C7*10,"")</f>
        <v>46.22555585320118</v>
      </c>
      <c r="K7" s="38">
        <f t="shared" si="3"/>
        <v>54.239475885140784</v>
      </c>
      <c r="L7" s="57">
        <f aca="true" t="shared" si="4" ref="L7:L35">J7-K7</f>
        <v>-8.013920031939605</v>
      </c>
    </row>
    <row r="8" spans="1:12" s="2" customFormat="1" ht="15">
      <c r="A8" s="132" t="s">
        <v>5</v>
      </c>
      <c r="B8" s="74">
        <v>144.33</v>
      </c>
      <c r="C8" s="30">
        <v>120.29</v>
      </c>
      <c r="D8" s="38">
        <f t="shared" si="1"/>
        <v>83.34372618305272</v>
      </c>
      <c r="E8" s="38">
        <v>72.4</v>
      </c>
      <c r="F8" s="57">
        <f t="shared" si="0"/>
        <v>47.89</v>
      </c>
      <c r="G8" s="30">
        <v>500.1</v>
      </c>
      <c r="H8" s="38">
        <v>354.83</v>
      </c>
      <c r="I8" s="57">
        <f t="shared" si="2"/>
        <v>145.27000000000004</v>
      </c>
      <c r="J8" s="30">
        <f aca="true" t="shared" si="5" ref="J8:J71">IF(C8&gt;0,G8/C8*10,"")</f>
        <v>41.574528223459964</v>
      </c>
      <c r="K8" s="38">
        <f t="shared" si="3"/>
        <v>49.00966850828729</v>
      </c>
      <c r="L8" s="57">
        <f t="shared" si="4"/>
        <v>-7.435140284827327</v>
      </c>
    </row>
    <row r="9" spans="1:12" s="2" customFormat="1" ht="15">
      <c r="A9" s="132" t="s">
        <v>6</v>
      </c>
      <c r="B9" s="74">
        <v>44.75</v>
      </c>
      <c r="C9" s="30">
        <v>27.26</v>
      </c>
      <c r="D9" s="38">
        <f t="shared" si="1"/>
        <v>60.91620111731844</v>
      </c>
      <c r="E9" s="38">
        <v>4.6</v>
      </c>
      <c r="F9" s="57">
        <f t="shared" si="0"/>
        <v>22.660000000000004</v>
      </c>
      <c r="G9" s="30">
        <v>71.66</v>
      </c>
      <c r="H9" s="38">
        <v>15.1</v>
      </c>
      <c r="I9" s="57">
        <f t="shared" si="2"/>
        <v>56.559999999999995</v>
      </c>
      <c r="J9" s="30">
        <f t="shared" si="5"/>
        <v>26.287600880410857</v>
      </c>
      <c r="K9" s="38">
        <f t="shared" si="3"/>
        <v>32.82608695652174</v>
      </c>
      <c r="L9" s="57">
        <f t="shared" si="4"/>
        <v>-6.538486076110885</v>
      </c>
    </row>
    <row r="10" spans="1:12" s="2" customFormat="1" ht="15">
      <c r="A10" s="132" t="s">
        <v>7</v>
      </c>
      <c r="B10" s="74">
        <v>789.52</v>
      </c>
      <c r="C10" s="30">
        <v>789.5</v>
      </c>
      <c r="D10" s="38">
        <f t="shared" si="1"/>
        <v>99.99746681528016</v>
      </c>
      <c r="E10" s="38">
        <v>646.5</v>
      </c>
      <c r="F10" s="57">
        <f t="shared" si="0"/>
        <v>143</v>
      </c>
      <c r="G10" s="30">
        <v>2634.9</v>
      </c>
      <c r="H10" s="38">
        <v>2928</v>
      </c>
      <c r="I10" s="57">
        <f t="shared" si="2"/>
        <v>-293.0999999999999</v>
      </c>
      <c r="J10" s="30">
        <f t="shared" si="5"/>
        <v>33.37428752374921</v>
      </c>
      <c r="K10" s="38">
        <f t="shared" si="3"/>
        <v>45.29002320185615</v>
      </c>
      <c r="L10" s="57">
        <f t="shared" si="4"/>
        <v>-11.915735678106941</v>
      </c>
    </row>
    <row r="11" spans="1:12" s="2" customFormat="1" ht="15">
      <c r="A11" s="132" t="s">
        <v>8</v>
      </c>
      <c r="B11" s="74">
        <v>24.45</v>
      </c>
      <c r="C11" s="30">
        <v>16.313</v>
      </c>
      <c r="D11" s="38">
        <f t="shared" si="1"/>
        <v>66.71983640081798</v>
      </c>
      <c r="E11" s="38">
        <v>0.6</v>
      </c>
      <c r="F11" s="57">
        <f t="shared" si="0"/>
        <v>15.713</v>
      </c>
      <c r="G11" s="30">
        <v>40.955</v>
      </c>
      <c r="H11" s="38">
        <v>1.8</v>
      </c>
      <c r="I11" s="57">
        <f t="shared" si="2"/>
        <v>39.155</v>
      </c>
      <c r="J11" s="30">
        <f t="shared" si="5"/>
        <v>25.105743885244895</v>
      </c>
      <c r="K11" s="38">
        <f t="shared" si="3"/>
        <v>30</v>
      </c>
      <c r="L11" s="57">
        <f t="shared" si="4"/>
        <v>-4.894256114755105</v>
      </c>
    </row>
    <row r="12" spans="1:12" s="2" customFormat="1" ht="15">
      <c r="A12" s="132" t="s">
        <v>9</v>
      </c>
      <c r="B12" s="74">
        <v>38.67</v>
      </c>
      <c r="C12" s="30">
        <v>27.6</v>
      </c>
      <c r="D12" s="38">
        <f t="shared" si="1"/>
        <v>71.3731574864236</v>
      </c>
      <c r="E12" s="38">
        <v>12.3</v>
      </c>
      <c r="F12" s="57">
        <f t="shared" si="0"/>
        <v>15.3</v>
      </c>
      <c r="G12" s="30">
        <v>83.3</v>
      </c>
      <c r="H12" s="38">
        <v>37.4</v>
      </c>
      <c r="I12" s="57">
        <f t="shared" si="2"/>
        <v>45.9</v>
      </c>
      <c r="J12" s="30">
        <f t="shared" si="5"/>
        <v>30.181159420289852</v>
      </c>
      <c r="K12" s="38">
        <f t="shared" si="3"/>
        <v>30.40650406504065</v>
      </c>
      <c r="L12" s="57">
        <f t="shared" si="4"/>
        <v>-0.2253446447507983</v>
      </c>
    </row>
    <row r="13" spans="1:12" s="2" customFormat="1" ht="15" hidden="1">
      <c r="A13" s="132" t="s">
        <v>10</v>
      </c>
      <c r="B13" s="74">
        <v>8.83</v>
      </c>
      <c r="C13" s="30"/>
      <c r="D13" s="38">
        <f t="shared" si="1"/>
        <v>0</v>
      </c>
      <c r="E13" s="38"/>
      <c r="F13" s="57">
        <f t="shared" si="0"/>
        <v>0</v>
      </c>
      <c r="G13" s="30"/>
      <c r="H13" s="38"/>
      <c r="I13" s="57">
        <f t="shared" si="2"/>
        <v>0</v>
      </c>
      <c r="J13" s="30">
        <f t="shared" si="5"/>
      </c>
      <c r="K13" s="38">
        <f t="shared" si="3"/>
      </c>
      <c r="L13" s="57" t="e">
        <f t="shared" si="4"/>
        <v>#VALUE!</v>
      </c>
    </row>
    <row r="14" spans="1:12" s="2" customFormat="1" ht="15">
      <c r="A14" s="132" t="s">
        <v>11</v>
      </c>
      <c r="B14" s="74">
        <v>544.76</v>
      </c>
      <c r="C14" s="30">
        <v>544.8</v>
      </c>
      <c r="D14" s="38">
        <f t="shared" si="1"/>
        <v>100.00734268301636</v>
      </c>
      <c r="E14" s="38">
        <v>528.7</v>
      </c>
      <c r="F14" s="57">
        <f t="shared" si="0"/>
        <v>16.09999999999991</v>
      </c>
      <c r="G14" s="30">
        <v>2550</v>
      </c>
      <c r="H14" s="38">
        <v>2716</v>
      </c>
      <c r="I14" s="57">
        <f t="shared" si="2"/>
        <v>-166</v>
      </c>
      <c r="J14" s="30">
        <f t="shared" si="5"/>
        <v>46.80616740088106</v>
      </c>
      <c r="K14" s="38">
        <f t="shared" si="3"/>
        <v>51.37128806506525</v>
      </c>
      <c r="L14" s="57">
        <f t="shared" si="4"/>
        <v>-4.565120664184192</v>
      </c>
    </row>
    <row r="15" spans="1:12" s="2" customFormat="1" ht="15">
      <c r="A15" s="132" t="s">
        <v>12</v>
      </c>
      <c r="B15" s="74">
        <v>433.79</v>
      </c>
      <c r="C15" s="30">
        <v>416</v>
      </c>
      <c r="D15" s="38">
        <f t="shared" si="1"/>
        <v>95.89893727379607</v>
      </c>
      <c r="E15" s="38">
        <v>294.7</v>
      </c>
      <c r="F15" s="57">
        <f t="shared" si="0"/>
        <v>121.30000000000001</v>
      </c>
      <c r="G15" s="30">
        <v>1791.1</v>
      </c>
      <c r="H15" s="38">
        <v>1412</v>
      </c>
      <c r="I15" s="57">
        <f t="shared" si="2"/>
        <v>379.0999999999999</v>
      </c>
      <c r="J15" s="30">
        <f t="shared" si="5"/>
        <v>43.05528846153847</v>
      </c>
      <c r="K15" s="38">
        <f t="shared" si="3"/>
        <v>47.91313199864269</v>
      </c>
      <c r="L15" s="57">
        <f t="shared" si="4"/>
        <v>-4.857843537104223</v>
      </c>
    </row>
    <row r="16" spans="1:12" s="2" customFormat="1" ht="15">
      <c r="A16" s="132" t="s">
        <v>92</v>
      </c>
      <c r="B16" s="74">
        <v>69.64</v>
      </c>
      <c r="C16" s="30">
        <v>64.2</v>
      </c>
      <c r="D16" s="38">
        <f t="shared" si="1"/>
        <v>92.18839747271683</v>
      </c>
      <c r="E16" s="38"/>
      <c r="F16" s="57">
        <f t="shared" si="0"/>
        <v>64.2</v>
      </c>
      <c r="G16" s="30">
        <v>204.3</v>
      </c>
      <c r="H16" s="38"/>
      <c r="I16" s="57">
        <f t="shared" si="2"/>
        <v>204.3</v>
      </c>
      <c r="J16" s="30">
        <f t="shared" si="5"/>
        <v>31.82242990654206</v>
      </c>
      <c r="K16" s="38">
        <f t="shared" si="3"/>
      </c>
      <c r="L16" s="212" t="e">
        <f t="shared" si="4"/>
        <v>#VALUE!</v>
      </c>
    </row>
    <row r="17" spans="1:12" s="2" customFormat="1" ht="15">
      <c r="A17" s="132" t="s">
        <v>13</v>
      </c>
      <c r="B17" s="74">
        <v>482.52</v>
      </c>
      <c r="C17" s="30">
        <v>418.62</v>
      </c>
      <c r="D17" s="38">
        <f t="shared" si="1"/>
        <v>86.75702561551853</v>
      </c>
      <c r="E17" s="38">
        <v>253.2</v>
      </c>
      <c r="F17" s="57">
        <f t="shared" si="0"/>
        <v>165.42000000000002</v>
      </c>
      <c r="G17" s="30">
        <v>1732.52</v>
      </c>
      <c r="H17" s="38">
        <v>1177.02</v>
      </c>
      <c r="I17" s="57">
        <f t="shared" si="2"/>
        <v>555.5</v>
      </c>
      <c r="J17" s="30">
        <f t="shared" si="5"/>
        <v>41.386460274234395</v>
      </c>
      <c r="K17" s="38">
        <f t="shared" si="3"/>
        <v>46.485781990521325</v>
      </c>
      <c r="L17" s="57">
        <f t="shared" si="4"/>
        <v>-5.09932171628693</v>
      </c>
    </row>
    <row r="18" spans="1:12" s="2" customFormat="1" ht="15">
      <c r="A18" s="132" t="s">
        <v>14</v>
      </c>
      <c r="B18" s="74">
        <v>331.67</v>
      </c>
      <c r="C18" s="30">
        <v>305</v>
      </c>
      <c r="D18" s="38">
        <f t="shared" si="1"/>
        <v>91.95887478517804</v>
      </c>
      <c r="E18" s="38">
        <v>116</v>
      </c>
      <c r="F18" s="57">
        <f t="shared" si="0"/>
        <v>189</v>
      </c>
      <c r="G18" s="30">
        <v>973</v>
      </c>
      <c r="H18" s="38">
        <v>491.8</v>
      </c>
      <c r="I18" s="57">
        <f t="shared" si="2"/>
        <v>481.2</v>
      </c>
      <c r="J18" s="30">
        <f t="shared" si="5"/>
        <v>31.901639344262293</v>
      </c>
      <c r="K18" s="38">
        <f t="shared" si="3"/>
        <v>42.396551724137936</v>
      </c>
      <c r="L18" s="57">
        <f t="shared" si="4"/>
        <v>-10.494912379875643</v>
      </c>
    </row>
    <row r="19" spans="1:12" s="2" customFormat="1" ht="15">
      <c r="A19" s="132" t="s">
        <v>15</v>
      </c>
      <c r="B19" s="74">
        <v>55.32</v>
      </c>
      <c r="C19" s="30">
        <v>18</v>
      </c>
      <c r="D19" s="38">
        <f t="shared" si="1"/>
        <v>32.53796095444685</v>
      </c>
      <c r="E19" s="38">
        <v>9.3</v>
      </c>
      <c r="F19" s="57">
        <f t="shared" si="0"/>
        <v>8.7</v>
      </c>
      <c r="G19" s="30">
        <v>44.8</v>
      </c>
      <c r="H19" s="38">
        <v>35</v>
      </c>
      <c r="I19" s="57">
        <f t="shared" si="2"/>
        <v>9.799999999999997</v>
      </c>
      <c r="J19" s="30">
        <f t="shared" si="5"/>
        <v>24.88888888888889</v>
      </c>
      <c r="K19" s="38">
        <f t="shared" si="3"/>
        <v>37.634408602150536</v>
      </c>
      <c r="L19" s="57">
        <f t="shared" si="4"/>
        <v>-12.745519713261647</v>
      </c>
    </row>
    <row r="20" spans="1:12" s="2" customFormat="1" ht="15">
      <c r="A20" s="132" t="s">
        <v>16</v>
      </c>
      <c r="B20" s="74">
        <v>552.65</v>
      </c>
      <c r="C20" s="30">
        <v>470.8</v>
      </c>
      <c r="D20" s="38">
        <f t="shared" si="1"/>
        <v>85.18954130100425</v>
      </c>
      <c r="E20" s="38">
        <v>328</v>
      </c>
      <c r="F20" s="57">
        <f t="shared" si="0"/>
        <v>142.8</v>
      </c>
      <c r="G20" s="30">
        <v>1624.8</v>
      </c>
      <c r="H20" s="38">
        <v>1558</v>
      </c>
      <c r="I20" s="57">
        <f t="shared" si="2"/>
        <v>66.79999999999995</v>
      </c>
      <c r="J20" s="30">
        <f t="shared" si="5"/>
        <v>34.511469838572644</v>
      </c>
      <c r="K20" s="38">
        <f t="shared" si="3"/>
        <v>47.5</v>
      </c>
      <c r="L20" s="156">
        <f t="shared" si="4"/>
        <v>-12.988530161427356</v>
      </c>
    </row>
    <row r="21" spans="1:12" s="2" customFormat="1" ht="15">
      <c r="A21" s="132" t="s">
        <v>17</v>
      </c>
      <c r="B21" s="74">
        <v>16.23</v>
      </c>
      <c r="C21" s="30">
        <v>1.636</v>
      </c>
      <c r="D21" s="38">
        <f t="shared" si="1"/>
        <v>10.080098582871225</v>
      </c>
      <c r="E21" s="38">
        <v>0.227</v>
      </c>
      <c r="F21" s="57">
        <f t="shared" si="0"/>
        <v>1.4089999999999998</v>
      </c>
      <c r="G21" s="30">
        <v>5.54</v>
      </c>
      <c r="H21" s="38">
        <v>1</v>
      </c>
      <c r="I21" s="57">
        <f t="shared" si="2"/>
        <v>4.54</v>
      </c>
      <c r="J21" s="30">
        <f t="shared" si="5"/>
        <v>33.86308068459658</v>
      </c>
      <c r="K21" s="38">
        <f t="shared" si="3"/>
        <v>44.052863436123346</v>
      </c>
      <c r="L21" s="57">
        <f t="shared" si="4"/>
        <v>-10.189782751526764</v>
      </c>
    </row>
    <row r="22" spans="1:12" s="2" customFormat="1" ht="15">
      <c r="A22" s="132" t="s">
        <v>18</v>
      </c>
      <c r="B22" s="74">
        <v>327.82</v>
      </c>
      <c r="C22" s="30">
        <v>266.8</v>
      </c>
      <c r="D22" s="38">
        <f t="shared" si="1"/>
        <v>81.3861265328534</v>
      </c>
      <c r="E22" s="38">
        <v>79.16</v>
      </c>
      <c r="F22" s="57">
        <f t="shared" si="0"/>
        <v>187.64000000000001</v>
      </c>
      <c r="G22" s="30">
        <v>995.7</v>
      </c>
      <c r="H22" s="38">
        <v>341.4</v>
      </c>
      <c r="I22" s="57">
        <f t="shared" si="2"/>
        <v>654.3000000000001</v>
      </c>
      <c r="J22" s="30">
        <f t="shared" si="5"/>
        <v>37.32008995502249</v>
      </c>
      <c r="K22" s="38">
        <f t="shared" si="3"/>
        <v>43.1278423446185</v>
      </c>
      <c r="L22" s="57">
        <f t="shared" si="4"/>
        <v>-5.807752389596011</v>
      </c>
    </row>
    <row r="23" spans="1:12" s="2" customFormat="1" ht="15">
      <c r="A23" s="132" t="s">
        <v>19</v>
      </c>
      <c r="B23" s="74">
        <v>12.38</v>
      </c>
      <c r="C23" s="30">
        <v>4.555</v>
      </c>
      <c r="D23" s="38">
        <f t="shared" si="1"/>
        <v>36.79321486268174</v>
      </c>
      <c r="E23" s="38"/>
      <c r="F23" s="57">
        <f t="shared" si="0"/>
        <v>4.555</v>
      </c>
      <c r="G23" s="30">
        <v>11.297</v>
      </c>
      <c r="H23" s="38"/>
      <c r="I23" s="57">
        <f t="shared" si="2"/>
        <v>11.297</v>
      </c>
      <c r="J23" s="30">
        <f t="shared" si="5"/>
        <v>24.801317233809005</v>
      </c>
      <c r="K23" s="38">
        <f t="shared" si="3"/>
      </c>
      <c r="L23" s="212" t="e">
        <f t="shared" si="4"/>
        <v>#VALUE!</v>
      </c>
    </row>
    <row r="24" spans="1:12" s="2" customFormat="1" ht="15" hidden="1">
      <c r="A24" s="132"/>
      <c r="B24" s="74">
        <v>999999999</v>
      </c>
      <c r="C24" s="30"/>
      <c r="D24" s="38">
        <f t="shared" si="1"/>
        <v>0</v>
      </c>
      <c r="E24" s="38"/>
      <c r="F24" s="57"/>
      <c r="G24" s="30"/>
      <c r="H24" s="38"/>
      <c r="I24" s="57"/>
      <c r="J24" s="30">
        <f t="shared" si="5"/>
      </c>
      <c r="K24" s="38">
        <f t="shared" si="3"/>
      </c>
      <c r="L24" s="57" t="e">
        <f t="shared" si="4"/>
        <v>#VALUE!</v>
      </c>
    </row>
    <row r="25" spans="1:12" s="15" customFormat="1" ht="15.75">
      <c r="A25" s="131" t="s">
        <v>20</v>
      </c>
      <c r="B25" s="73">
        <v>101.68</v>
      </c>
      <c r="C25" s="26">
        <f>SUM(C26:C35)-C29</f>
        <v>50.728</v>
      </c>
      <c r="D25" s="32">
        <f t="shared" si="1"/>
        <v>49.88985051140834</v>
      </c>
      <c r="E25" s="32">
        <v>20.2</v>
      </c>
      <c r="F25" s="51">
        <f aca="true" t="shared" si="6" ref="F25:F46">C25-E25</f>
        <v>30.528000000000002</v>
      </c>
      <c r="G25" s="26">
        <f>SUM(G26:G35)-G29</f>
        <v>170.80200000000002</v>
      </c>
      <c r="H25" s="32">
        <v>95.3</v>
      </c>
      <c r="I25" s="51">
        <f t="shared" si="2"/>
        <v>75.50200000000002</v>
      </c>
      <c r="J25" s="29">
        <f t="shared" si="5"/>
        <v>33.67016243494717</v>
      </c>
      <c r="K25" s="37">
        <f t="shared" si="3"/>
        <v>47.178217821782184</v>
      </c>
      <c r="L25" s="56">
        <f t="shared" si="4"/>
        <v>-13.50805538683501</v>
      </c>
    </row>
    <row r="26" spans="1:12" s="2" customFormat="1" ht="15" hidden="1">
      <c r="A26" s="132" t="s">
        <v>61</v>
      </c>
      <c r="B26" s="74"/>
      <c r="C26" s="30"/>
      <c r="D26" s="38" t="e">
        <f t="shared" si="1"/>
        <v>#DIV/0!</v>
      </c>
      <c r="E26" s="38"/>
      <c r="F26" s="57">
        <f t="shared" si="6"/>
        <v>0</v>
      </c>
      <c r="G26" s="30"/>
      <c r="H26" s="38"/>
      <c r="I26" s="57">
        <f t="shared" si="2"/>
        <v>0</v>
      </c>
      <c r="J26" s="30">
        <f t="shared" si="5"/>
      </c>
      <c r="K26" s="38">
        <f t="shared" si="3"/>
      </c>
      <c r="L26" s="57" t="e">
        <f t="shared" si="4"/>
        <v>#VALUE!</v>
      </c>
    </row>
    <row r="27" spans="1:12" s="2" customFormat="1" ht="15" hidden="1">
      <c r="A27" s="132" t="s">
        <v>21</v>
      </c>
      <c r="B27" s="74"/>
      <c r="C27" s="30"/>
      <c r="D27" s="38" t="e">
        <f t="shared" si="1"/>
        <v>#DIV/0!</v>
      </c>
      <c r="E27" s="38"/>
      <c r="F27" s="57">
        <f t="shared" si="6"/>
        <v>0</v>
      </c>
      <c r="G27" s="30"/>
      <c r="H27" s="38"/>
      <c r="I27" s="57">
        <f t="shared" si="2"/>
        <v>0</v>
      </c>
      <c r="J27" s="30">
        <f t="shared" si="5"/>
      </c>
      <c r="K27" s="38">
        <f t="shared" si="3"/>
      </c>
      <c r="L27" s="57" t="e">
        <f t="shared" si="4"/>
        <v>#VALUE!</v>
      </c>
    </row>
    <row r="28" spans="1:12" s="2" customFormat="1" ht="15" hidden="1">
      <c r="A28" s="132" t="s">
        <v>22</v>
      </c>
      <c r="B28" s="74">
        <v>0.54</v>
      </c>
      <c r="C28" s="30"/>
      <c r="D28" s="38">
        <f t="shared" si="1"/>
        <v>0</v>
      </c>
      <c r="E28" s="38"/>
      <c r="F28" s="57">
        <f t="shared" si="6"/>
        <v>0</v>
      </c>
      <c r="G28" s="30"/>
      <c r="H28" s="38"/>
      <c r="I28" s="57">
        <f t="shared" si="2"/>
        <v>0</v>
      </c>
      <c r="J28" s="30">
        <f t="shared" si="5"/>
      </c>
      <c r="K28" s="38">
        <f t="shared" si="3"/>
      </c>
      <c r="L28" s="57" t="e">
        <f t="shared" si="4"/>
        <v>#VALUE!</v>
      </c>
    </row>
    <row r="29" spans="1:12" s="2" customFormat="1" ht="15" hidden="1">
      <c r="A29" s="132" t="s">
        <v>62</v>
      </c>
      <c r="B29" s="74"/>
      <c r="C29" s="30"/>
      <c r="D29" s="38" t="e">
        <f t="shared" si="1"/>
        <v>#DIV/0!</v>
      </c>
      <c r="E29" s="38"/>
      <c r="F29" s="57">
        <f t="shared" si="6"/>
        <v>0</v>
      </c>
      <c r="G29" s="30"/>
      <c r="H29" s="38"/>
      <c r="I29" s="57">
        <f t="shared" si="2"/>
        <v>0</v>
      </c>
      <c r="J29" s="30">
        <f t="shared" si="5"/>
      </c>
      <c r="K29" s="38">
        <f t="shared" si="3"/>
      </c>
      <c r="L29" s="57" t="e">
        <f t="shared" si="4"/>
        <v>#VALUE!</v>
      </c>
    </row>
    <row r="30" spans="1:12" s="2" customFormat="1" ht="15">
      <c r="A30" s="132" t="s">
        <v>23</v>
      </c>
      <c r="B30" s="74">
        <v>16.22</v>
      </c>
      <c r="C30" s="30">
        <v>1.101</v>
      </c>
      <c r="D30" s="38">
        <f t="shared" si="1"/>
        <v>6.787916152897658</v>
      </c>
      <c r="E30" s="38"/>
      <c r="F30" s="57">
        <f t="shared" si="6"/>
        <v>1.101</v>
      </c>
      <c r="G30" s="30">
        <v>1.375</v>
      </c>
      <c r="H30" s="38"/>
      <c r="I30" s="57">
        <f t="shared" si="2"/>
        <v>1.375</v>
      </c>
      <c r="J30" s="30">
        <f t="shared" si="5"/>
        <v>12.488646684831972</v>
      </c>
      <c r="K30" s="38">
        <f t="shared" si="3"/>
      </c>
      <c r="L30" s="213" t="e">
        <f t="shared" si="4"/>
        <v>#VALUE!</v>
      </c>
    </row>
    <row r="31" spans="1:12" s="2" customFormat="1" ht="15">
      <c r="A31" s="132" t="s">
        <v>24</v>
      </c>
      <c r="B31" s="74">
        <v>61.47</v>
      </c>
      <c r="C31" s="30">
        <v>41.2</v>
      </c>
      <c r="D31" s="38">
        <f t="shared" si="1"/>
        <v>67.02456482837157</v>
      </c>
      <c r="E31" s="38">
        <v>17.4</v>
      </c>
      <c r="F31" s="57">
        <f t="shared" si="6"/>
        <v>23.800000000000004</v>
      </c>
      <c r="G31" s="30">
        <v>148.8</v>
      </c>
      <c r="H31" s="38">
        <v>86.1</v>
      </c>
      <c r="I31" s="57">
        <f t="shared" si="2"/>
        <v>62.70000000000002</v>
      </c>
      <c r="J31" s="30">
        <f t="shared" si="5"/>
        <v>36.116504854368934</v>
      </c>
      <c r="K31" s="38">
        <f t="shared" si="3"/>
        <v>49.48275862068965</v>
      </c>
      <c r="L31" s="57">
        <f t="shared" si="4"/>
        <v>-13.366253766320717</v>
      </c>
    </row>
    <row r="32" spans="1:12" s="2" customFormat="1" ht="15">
      <c r="A32" s="132" t="s">
        <v>25</v>
      </c>
      <c r="B32" s="74">
        <v>7.9</v>
      </c>
      <c r="C32" s="30">
        <v>3.027</v>
      </c>
      <c r="D32" s="38">
        <f t="shared" si="1"/>
        <v>38.31645569620253</v>
      </c>
      <c r="E32" s="38"/>
      <c r="F32" s="57">
        <f t="shared" si="6"/>
        <v>3.027</v>
      </c>
      <c r="G32" s="30">
        <v>9.727</v>
      </c>
      <c r="H32" s="38"/>
      <c r="I32" s="57">
        <f t="shared" si="2"/>
        <v>9.727</v>
      </c>
      <c r="J32" s="30">
        <f t="shared" si="5"/>
        <v>32.13412619755533</v>
      </c>
      <c r="K32" s="38">
        <f t="shared" si="3"/>
      </c>
      <c r="L32" s="212" t="e">
        <f t="shared" si="4"/>
        <v>#VALUE!</v>
      </c>
    </row>
    <row r="33" spans="1:12" s="2" customFormat="1" ht="15" hidden="1">
      <c r="A33" s="132" t="s">
        <v>26</v>
      </c>
      <c r="B33" s="74"/>
      <c r="C33" s="30"/>
      <c r="D33" s="38" t="e">
        <f t="shared" si="1"/>
        <v>#DIV/0!</v>
      </c>
      <c r="E33" s="38"/>
      <c r="F33" s="57">
        <f t="shared" si="6"/>
        <v>0</v>
      </c>
      <c r="G33" s="30"/>
      <c r="H33" s="38"/>
      <c r="I33" s="57">
        <f t="shared" si="2"/>
        <v>0</v>
      </c>
      <c r="J33" s="30">
        <f t="shared" si="5"/>
      </c>
      <c r="K33" s="38">
        <f t="shared" si="3"/>
      </c>
      <c r="L33" s="212" t="e">
        <f t="shared" si="4"/>
        <v>#VALUE!</v>
      </c>
    </row>
    <row r="34" spans="1:12" s="2" customFormat="1" ht="15">
      <c r="A34" s="132" t="s">
        <v>27</v>
      </c>
      <c r="B34" s="74">
        <v>1.83</v>
      </c>
      <c r="C34" s="30">
        <v>1</v>
      </c>
      <c r="D34" s="38">
        <f t="shared" si="1"/>
        <v>54.64480874316939</v>
      </c>
      <c r="E34" s="38"/>
      <c r="F34" s="57">
        <f t="shared" si="6"/>
        <v>1</v>
      </c>
      <c r="G34" s="30">
        <v>2.3</v>
      </c>
      <c r="H34" s="38"/>
      <c r="I34" s="57">
        <f t="shared" si="2"/>
        <v>2.3</v>
      </c>
      <c r="J34" s="30">
        <f t="shared" si="5"/>
        <v>23</v>
      </c>
      <c r="K34" s="38">
        <f t="shared" si="3"/>
      </c>
      <c r="L34" s="212" t="e">
        <f t="shared" si="4"/>
        <v>#VALUE!</v>
      </c>
    </row>
    <row r="35" spans="1:12" s="2" customFormat="1" ht="15">
      <c r="A35" s="132" t="s">
        <v>28</v>
      </c>
      <c r="B35" s="74">
        <v>13.71</v>
      </c>
      <c r="C35" s="30">
        <v>4.4</v>
      </c>
      <c r="D35" s="38">
        <f t="shared" si="1"/>
        <v>32.09336250911743</v>
      </c>
      <c r="E35" s="38">
        <v>2.8</v>
      </c>
      <c r="F35" s="57">
        <f t="shared" si="6"/>
        <v>1.6000000000000005</v>
      </c>
      <c r="G35" s="30">
        <v>8.6</v>
      </c>
      <c r="H35" s="38">
        <v>9.2</v>
      </c>
      <c r="I35" s="57">
        <f t="shared" si="2"/>
        <v>-0.5999999999999996</v>
      </c>
      <c r="J35" s="30">
        <f t="shared" si="5"/>
        <v>19.545454545454543</v>
      </c>
      <c r="K35" s="38">
        <f t="shared" si="3"/>
        <v>32.857142857142854</v>
      </c>
      <c r="L35" s="57">
        <f t="shared" si="4"/>
        <v>-13.311688311688311</v>
      </c>
    </row>
    <row r="36" spans="1:12" s="15" customFormat="1" ht="15.75">
      <c r="A36" s="131" t="s">
        <v>93</v>
      </c>
      <c r="B36" s="73">
        <v>6138.17</v>
      </c>
      <c r="C36" s="26">
        <f>SUM(C37:C44)</f>
        <v>5897.438</v>
      </c>
      <c r="D36" s="32">
        <f>C36/B36*100</f>
        <v>96.07811448689104</v>
      </c>
      <c r="E36" s="32">
        <v>5774.0374</v>
      </c>
      <c r="F36" s="51">
        <f t="shared" si="6"/>
        <v>123.40059999999994</v>
      </c>
      <c r="G36" s="26">
        <f>SUM(G37:G44)</f>
        <v>22733.394</v>
      </c>
      <c r="H36" s="32">
        <v>25731.7677</v>
      </c>
      <c r="I36" s="51">
        <f>G36-H36</f>
        <v>-2998.3737</v>
      </c>
      <c r="J36" s="29">
        <f t="shared" si="5"/>
        <v>38.54791521335197</v>
      </c>
      <c r="K36" s="37">
        <f t="shared" si="3"/>
        <v>44.56460171179355</v>
      </c>
      <c r="L36" s="51">
        <f>J36-K36</f>
        <v>-6.0166864984415795</v>
      </c>
    </row>
    <row r="37" spans="1:12" s="23" customFormat="1" ht="15">
      <c r="A37" s="132" t="s">
        <v>63</v>
      </c>
      <c r="B37" s="74">
        <v>87.86</v>
      </c>
      <c r="C37" s="27">
        <v>88.5</v>
      </c>
      <c r="D37" s="33">
        <f>C37/B37*100</f>
        <v>100.72843159572047</v>
      </c>
      <c r="E37" s="33">
        <v>75.7</v>
      </c>
      <c r="F37" s="53">
        <f t="shared" si="6"/>
        <v>12.799999999999997</v>
      </c>
      <c r="G37" s="27">
        <v>405.69399999999996</v>
      </c>
      <c r="H37" s="33">
        <v>362.137</v>
      </c>
      <c r="I37" s="53">
        <f t="shared" si="2"/>
        <v>43.55699999999996</v>
      </c>
      <c r="J37" s="30">
        <f t="shared" si="5"/>
        <v>45.84112994350282</v>
      </c>
      <c r="K37" s="38">
        <f t="shared" si="3"/>
        <v>47.83844121532365</v>
      </c>
      <c r="L37" s="53">
        <f aca="true" t="shared" si="7" ref="L37:L100">J37-K37</f>
        <v>-1.997311271820827</v>
      </c>
    </row>
    <row r="38" spans="1:12" s="2" customFormat="1" ht="15">
      <c r="A38" s="132" t="s">
        <v>67</v>
      </c>
      <c r="B38" s="74">
        <v>202.89</v>
      </c>
      <c r="C38" s="27">
        <v>176.6</v>
      </c>
      <c r="D38" s="33">
        <f aca="true" t="shared" si="8" ref="D38:D44">C38/B38*100</f>
        <v>87.04223963724186</v>
      </c>
      <c r="E38" s="33">
        <v>179</v>
      </c>
      <c r="F38" s="53">
        <f t="shared" si="6"/>
        <v>-2.4000000000000057</v>
      </c>
      <c r="G38" s="27">
        <v>384</v>
      </c>
      <c r="H38" s="33">
        <v>495.9</v>
      </c>
      <c r="I38" s="53">
        <f t="shared" si="2"/>
        <v>-111.89999999999998</v>
      </c>
      <c r="J38" s="30">
        <f t="shared" si="5"/>
        <v>21.7440543601359</v>
      </c>
      <c r="K38" s="38">
        <f t="shared" si="3"/>
        <v>27.70391061452514</v>
      </c>
      <c r="L38" s="53">
        <f t="shared" si="7"/>
        <v>-5.959856254389237</v>
      </c>
    </row>
    <row r="39" spans="1:12" s="5" customFormat="1" ht="15">
      <c r="A39" s="133" t="s">
        <v>100</v>
      </c>
      <c r="B39" s="75">
        <v>278.04</v>
      </c>
      <c r="C39" s="34">
        <v>278.04</v>
      </c>
      <c r="D39" s="33">
        <f t="shared" si="8"/>
        <v>100</v>
      </c>
      <c r="E39" s="35">
        <v>295.8374</v>
      </c>
      <c r="F39" s="54">
        <f t="shared" si="6"/>
        <v>-17.797399999999982</v>
      </c>
      <c r="G39" s="34">
        <v>539.3</v>
      </c>
      <c r="H39" s="35">
        <v>979.1307</v>
      </c>
      <c r="I39" s="54">
        <f>G39-H39</f>
        <v>-439.8307000000001</v>
      </c>
      <c r="J39" s="30">
        <f t="shared" si="5"/>
        <v>19.396489713710253</v>
      </c>
      <c r="K39" s="38">
        <f t="shared" si="3"/>
        <v>33.096920808525226</v>
      </c>
      <c r="L39" s="55">
        <f>J39-K39</f>
        <v>-13.700431094814974</v>
      </c>
    </row>
    <row r="40" spans="1:12" s="2" customFormat="1" ht="15">
      <c r="A40" s="132" t="s">
        <v>30</v>
      </c>
      <c r="B40" s="74">
        <v>1463.06</v>
      </c>
      <c r="C40" s="27">
        <v>1448.9</v>
      </c>
      <c r="D40" s="33">
        <f t="shared" si="8"/>
        <v>99.03216546143017</v>
      </c>
      <c r="E40" s="33">
        <v>1397.9</v>
      </c>
      <c r="F40" s="53">
        <f t="shared" si="6"/>
        <v>51</v>
      </c>
      <c r="G40" s="27">
        <v>9282.3</v>
      </c>
      <c r="H40" s="33">
        <v>9064.7</v>
      </c>
      <c r="I40" s="53">
        <f t="shared" si="2"/>
        <v>217.59999999999854</v>
      </c>
      <c r="J40" s="30">
        <f t="shared" si="5"/>
        <v>64.06446269583822</v>
      </c>
      <c r="K40" s="38">
        <f t="shared" si="3"/>
        <v>64.84512483010229</v>
      </c>
      <c r="L40" s="53">
        <f t="shared" si="7"/>
        <v>-0.7806621342640767</v>
      </c>
    </row>
    <row r="41" spans="1:12" s="2" customFormat="1" ht="15">
      <c r="A41" s="132" t="s">
        <v>31</v>
      </c>
      <c r="B41" s="74">
        <v>3.95</v>
      </c>
      <c r="C41" s="27">
        <v>1.498</v>
      </c>
      <c r="D41" s="33">
        <f t="shared" si="8"/>
        <v>37.92405063291139</v>
      </c>
      <c r="E41" s="33">
        <v>1.8</v>
      </c>
      <c r="F41" s="57">
        <f t="shared" si="6"/>
        <v>-0.30200000000000005</v>
      </c>
      <c r="G41" s="30">
        <v>2.6</v>
      </c>
      <c r="H41" s="38">
        <v>6.4</v>
      </c>
      <c r="I41" s="57">
        <f>G41-H41</f>
        <v>-3.8000000000000003</v>
      </c>
      <c r="J41" s="30">
        <f t="shared" si="5"/>
        <v>17.356475300400536</v>
      </c>
      <c r="K41" s="38">
        <f t="shared" si="3"/>
        <v>35.55555555555556</v>
      </c>
      <c r="L41" s="57">
        <f t="shared" si="7"/>
        <v>-18.19908025515502</v>
      </c>
    </row>
    <row r="42" spans="1:12" s="2" customFormat="1" ht="15">
      <c r="A42" s="132" t="s">
        <v>32</v>
      </c>
      <c r="B42" s="74">
        <v>1483.06</v>
      </c>
      <c r="C42" s="27">
        <v>1319.9</v>
      </c>
      <c r="D42" s="33">
        <f t="shared" si="8"/>
        <v>88.99842218116598</v>
      </c>
      <c r="E42" s="33">
        <v>1391.4</v>
      </c>
      <c r="F42" s="57">
        <f t="shared" si="6"/>
        <v>-71.5</v>
      </c>
      <c r="G42" s="30">
        <v>2913.9</v>
      </c>
      <c r="H42" s="38">
        <v>4149.8</v>
      </c>
      <c r="I42" s="57">
        <f t="shared" si="2"/>
        <v>-1235.9</v>
      </c>
      <c r="J42" s="30">
        <f t="shared" si="5"/>
        <v>22.076672475187515</v>
      </c>
      <c r="K42" s="38">
        <f t="shared" si="3"/>
        <v>29.824637056202384</v>
      </c>
      <c r="L42" s="57">
        <f t="shared" si="7"/>
        <v>-7.74796458101487</v>
      </c>
    </row>
    <row r="43" spans="1:12" s="2" customFormat="1" ht="15">
      <c r="A43" s="132" t="s">
        <v>33</v>
      </c>
      <c r="B43" s="74">
        <v>2618.96</v>
      </c>
      <c r="C43" s="27">
        <v>2584</v>
      </c>
      <c r="D43" s="33">
        <f t="shared" si="8"/>
        <v>98.66511897852583</v>
      </c>
      <c r="E43" s="33">
        <v>2432.4</v>
      </c>
      <c r="F43" s="57">
        <f t="shared" si="6"/>
        <v>151.5999999999999</v>
      </c>
      <c r="G43" s="30">
        <v>9205.6</v>
      </c>
      <c r="H43" s="38">
        <v>10673.7</v>
      </c>
      <c r="I43" s="57">
        <f t="shared" si="2"/>
        <v>-1468.1000000000004</v>
      </c>
      <c r="J43" s="30">
        <f t="shared" si="5"/>
        <v>35.62538699690403</v>
      </c>
      <c r="K43" s="38">
        <f t="shared" si="3"/>
        <v>43.88135175135669</v>
      </c>
      <c r="L43" s="57">
        <f t="shared" si="7"/>
        <v>-8.255964754452663</v>
      </c>
    </row>
    <row r="44" spans="1:12" s="2" customFormat="1" ht="15" hidden="1">
      <c r="A44" s="132" t="s">
        <v>101</v>
      </c>
      <c r="B44" s="74">
        <v>999999999</v>
      </c>
      <c r="C44" s="27"/>
      <c r="D44" s="33">
        <f t="shared" si="8"/>
        <v>0</v>
      </c>
      <c r="E44" s="33"/>
      <c r="F44" s="57">
        <f t="shared" si="6"/>
        <v>0</v>
      </c>
      <c r="G44" s="30"/>
      <c r="H44" s="38"/>
      <c r="I44" s="57"/>
      <c r="J44" s="30">
        <f t="shared" si="5"/>
      </c>
      <c r="K44" s="38">
        <f t="shared" si="3"/>
      </c>
      <c r="L44" s="57" t="e">
        <f>J44-K44</f>
        <v>#VALUE!</v>
      </c>
    </row>
    <row r="45" spans="1:12" s="15" customFormat="1" ht="15.75">
      <c r="A45" s="131" t="s">
        <v>98</v>
      </c>
      <c r="B45" s="73">
        <v>2082.66</v>
      </c>
      <c r="C45" s="28">
        <f>SUM(C46:C52)</f>
        <v>1848.363</v>
      </c>
      <c r="D45" s="37">
        <f>C45/B45*100</f>
        <v>88.75010803491689</v>
      </c>
      <c r="E45" s="36">
        <v>1976.9</v>
      </c>
      <c r="F45" s="51">
        <f t="shared" si="6"/>
        <v>-128.53700000000003</v>
      </c>
      <c r="G45" s="28">
        <f>SUM(G46:G52)</f>
        <v>6631.387</v>
      </c>
      <c r="H45" s="36">
        <v>8543.1</v>
      </c>
      <c r="I45" s="51">
        <f>G45-H45</f>
        <v>-1911.7130000000006</v>
      </c>
      <c r="J45" s="29">
        <f t="shared" si="5"/>
        <v>35.877081504011926</v>
      </c>
      <c r="K45" s="37">
        <f t="shared" si="3"/>
        <v>43.21462896454044</v>
      </c>
      <c r="L45" s="56">
        <f t="shared" si="7"/>
        <v>-7.337547460528512</v>
      </c>
    </row>
    <row r="46" spans="1:12" s="2" customFormat="1" ht="15">
      <c r="A46" s="132" t="s">
        <v>64</v>
      </c>
      <c r="B46" s="74">
        <v>75.87</v>
      </c>
      <c r="C46" s="27">
        <v>62</v>
      </c>
      <c r="D46" s="33">
        <f>C46/B46*100</f>
        <v>81.71872940556214</v>
      </c>
      <c r="E46" s="33">
        <v>65.7</v>
      </c>
      <c r="F46" s="53">
        <f t="shared" si="6"/>
        <v>-3.700000000000003</v>
      </c>
      <c r="G46" s="27">
        <v>124</v>
      </c>
      <c r="H46" s="33">
        <v>167.7</v>
      </c>
      <c r="I46" s="53">
        <f t="shared" si="2"/>
        <v>-43.69999999999999</v>
      </c>
      <c r="J46" s="30">
        <f t="shared" si="5"/>
        <v>20</v>
      </c>
      <c r="K46" s="38">
        <f t="shared" si="3"/>
        <v>25.52511415525114</v>
      </c>
      <c r="L46" s="57">
        <f t="shared" si="7"/>
        <v>-5.5251141552511385</v>
      </c>
    </row>
    <row r="47" spans="1:12" s="2" customFormat="1" ht="15">
      <c r="A47" s="132" t="s">
        <v>65</v>
      </c>
      <c r="B47" s="74">
        <v>16.08</v>
      </c>
      <c r="C47" s="27">
        <v>10.4</v>
      </c>
      <c r="D47" s="33">
        <f aca="true" t="shared" si="9" ref="D47:D52">C47/B47*100</f>
        <v>64.6766169154229</v>
      </c>
      <c r="E47" s="33">
        <v>14.7</v>
      </c>
      <c r="F47" s="53">
        <f aca="true" t="shared" si="10" ref="F47:F70">C47-E47</f>
        <v>-4.299999999999999</v>
      </c>
      <c r="G47" s="27">
        <v>27.2</v>
      </c>
      <c r="H47" s="33">
        <v>45.3</v>
      </c>
      <c r="I47" s="53">
        <f t="shared" si="2"/>
        <v>-18.099999999999998</v>
      </c>
      <c r="J47" s="30">
        <f t="shared" si="5"/>
        <v>26.153846153846153</v>
      </c>
      <c r="K47" s="38">
        <f aca="true" t="shared" si="11" ref="K47:K71">IF(E47&gt;0,H47/E47*10,"")</f>
        <v>30.816326530612244</v>
      </c>
      <c r="L47" s="57">
        <f t="shared" si="7"/>
        <v>-4.662480376766091</v>
      </c>
    </row>
    <row r="48" spans="1:12" s="2" customFormat="1" ht="15">
      <c r="A48" s="132" t="s">
        <v>66</v>
      </c>
      <c r="B48" s="74">
        <v>39.95</v>
      </c>
      <c r="C48" s="27">
        <v>26.2</v>
      </c>
      <c r="D48" s="33">
        <f t="shared" si="9"/>
        <v>65.58197747183979</v>
      </c>
      <c r="E48" s="33">
        <v>35.5</v>
      </c>
      <c r="F48" s="53">
        <f t="shared" si="10"/>
        <v>-9.3</v>
      </c>
      <c r="G48" s="27">
        <v>98.7</v>
      </c>
      <c r="H48" s="33">
        <v>126.6</v>
      </c>
      <c r="I48" s="53">
        <f>G48-H48</f>
        <v>-27.89999999999999</v>
      </c>
      <c r="J48" s="30">
        <f t="shared" si="5"/>
        <v>37.67175572519084</v>
      </c>
      <c r="K48" s="38">
        <f t="shared" si="11"/>
        <v>35.66197183098591</v>
      </c>
      <c r="L48" s="57">
        <f t="shared" si="7"/>
        <v>2.0097838942049293</v>
      </c>
    </row>
    <row r="49" spans="1:12" s="2" customFormat="1" ht="15">
      <c r="A49" s="132" t="s">
        <v>29</v>
      </c>
      <c r="B49" s="74">
        <v>17.79</v>
      </c>
      <c r="C49" s="27">
        <v>14.955</v>
      </c>
      <c r="D49" s="33">
        <f t="shared" si="9"/>
        <v>84.06408094435076</v>
      </c>
      <c r="E49" s="33">
        <v>13.2</v>
      </c>
      <c r="F49" s="53">
        <f t="shared" si="10"/>
        <v>1.7550000000000008</v>
      </c>
      <c r="G49" s="27">
        <v>74.644</v>
      </c>
      <c r="H49" s="33">
        <v>52.3</v>
      </c>
      <c r="I49" s="53">
        <f>G49-H49</f>
        <v>22.34400000000001</v>
      </c>
      <c r="J49" s="30">
        <f t="shared" si="5"/>
        <v>49.912403878301575</v>
      </c>
      <c r="K49" s="38">
        <f t="shared" si="11"/>
        <v>39.62121212121212</v>
      </c>
      <c r="L49" s="57">
        <f t="shared" si="7"/>
        <v>10.291191757089457</v>
      </c>
    </row>
    <row r="50" spans="1:12" s="2" customFormat="1" ht="15">
      <c r="A50" s="132" t="s">
        <v>68</v>
      </c>
      <c r="B50" s="74">
        <v>31.39</v>
      </c>
      <c r="C50" s="27">
        <v>31.4</v>
      </c>
      <c r="D50" s="33">
        <f t="shared" si="9"/>
        <v>100.03185727938832</v>
      </c>
      <c r="E50" s="33">
        <v>28.8</v>
      </c>
      <c r="F50" s="53">
        <f t="shared" si="10"/>
        <v>2.599999999999998</v>
      </c>
      <c r="G50" s="27">
        <v>112.1</v>
      </c>
      <c r="H50" s="33">
        <v>91.6</v>
      </c>
      <c r="I50" s="53">
        <f>G50-H50</f>
        <v>20.5</v>
      </c>
      <c r="J50" s="30">
        <f t="shared" si="5"/>
        <v>35.70063694267516</v>
      </c>
      <c r="K50" s="38">
        <f t="shared" si="11"/>
        <v>31.805555555555554</v>
      </c>
      <c r="L50" s="57">
        <f t="shared" si="7"/>
        <v>3.895081387119607</v>
      </c>
    </row>
    <row r="51" spans="1:12" s="2" customFormat="1" ht="15">
      <c r="A51" s="132" t="s">
        <v>69</v>
      </c>
      <c r="B51" s="74">
        <v>88.12</v>
      </c>
      <c r="C51" s="27">
        <v>89.708</v>
      </c>
      <c r="D51" s="33">
        <f t="shared" si="9"/>
        <v>101.80208806173398</v>
      </c>
      <c r="E51" s="33">
        <v>92.5</v>
      </c>
      <c r="F51" s="53">
        <f t="shared" si="10"/>
        <v>-2.7920000000000016</v>
      </c>
      <c r="G51" s="27">
        <v>232.343</v>
      </c>
      <c r="H51" s="33">
        <v>294.3</v>
      </c>
      <c r="I51" s="53">
        <f>G51-H51</f>
        <v>-61.95700000000002</v>
      </c>
      <c r="J51" s="30">
        <f t="shared" si="5"/>
        <v>25.89991973959959</v>
      </c>
      <c r="K51" s="38">
        <f t="shared" si="11"/>
        <v>31.816216216216215</v>
      </c>
      <c r="L51" s="57">
        <f t="shared" si="7"/>
        <v>-5.916296476616626</v>
      </c>
    </row>
    <row r="52" spans="1:13" s="2" customFormat="1" ht="15">
      <c r="A52" s="132" t="s">
        <v>95</v>
      </c>
      <c r="B52" s="74">
        <v>1813.46</v>
      </c>
      <c r="C52" s="27">
        <v>1613.7</v>
      </c>
      <c r="D52" s="33">
        <f t="shared" si="9"/>
        <v>88.98459298798981</v>
      </c>
      <c r="E52" s="33">
        <v>1726.5</v>
      </c>
      <c r="F52" s="53">
        <f t="shared" si="10"/>
        <v>-112.79999999999995</v>
      </c>
      <c r="G52" s="27">
        <v>5962.4</v>
      </c>
      <c r="H52" s="33">
        <v>7765.3</v>
      </c>
      <c r="I52" s="53">
        <f>G52-H52</f>
        <v>-1802.9000000000005</v>
      </c>
      <c r="J52" s="30">
        <f t="shared" si="5"/>
        <v>36.94862737807523</v>
      </c>
      <c r="K52" s="38">
        <f t="shared" si="11"/>
        <v>44.97712134375905</v>
      </c>
      <c r="L52" s="57">
        <f>J52-K52</f>
        <v>-8.028493965683822</v>
      </c>
      <c r="M52" s="2" t="s">
        <v>115</v>
      </c>
    </row>
    <row r="53" spans="1:12" s="15" customFormat="1" ht="15.75">
      <c r="A53" s="134" t="s">
        <v>34</v>
      </c>
      <c r="B53" s="73">
        <v>6717.09</v>
      </c>
      <c r="C53" s="29">
        <f>SUM(C54:C67)</f>
        <v>3635.8559999999998</v>
      </c>
      <c r="D53" s="32">
        <f aca="true" t="shared" si="12" ref="D53:D102">C53/B53*100</f>
        <v>54.12843954748261</v>
      </c>
      <c r="E53" s="37">
        <v>2366.817</v>
      </c>
      <c r="F53" s="79">
        <f t="shared" si="10"/>
        <v>1269.0389999999998</v>
      </c>
      <c r="G53" s="29">
        <f>SUM(G54:G67)</f>
        <v>8019.355000000001</v>
      </c>
      <c r="H53" s="37">
        <v>7844.631</v>
      </c>
      <c r="I53" s="78">
        <f>SUM(I54:I67)</f>
        <v>174.7239999999997</v>
      </c>
      <c r="J53" s="29">
        <f t="shared" si="5"/>
        <v>22.056305310221312</v>
      </c>
      <c r="K53" s="37">
        <f t="shared" si="11"/>
        <v>33.144222810635554</v>
      </c>
      <c r="L53" s="78">
        <f t="shared" si="7"/>
        <v>-11.087917500414243</v>
      </c>
    </row>
    <row r="54" spans="1:12" s="23" customFormat="1" ht="15">
      <c r="A54" s="64" t="s">
        <v>70</v>
      </c>
      <c r="B54" s="74">
        <v>790.29</v>
      </c>
      <c r="C54" s="30">
        <v>160.4</v>
      </c>
      <c r="D54" s="33">
        <f t="shared" si="12"/>
        <v>20.296346910627747</v>
      </c>
      <c r="E54" s="38">
        <v>30.1</v>
      </c>
      <c r="F54" s="53">
        <f t="shared" si="10"/>
        <v>130.3</v>
      </c>
      <c r="G54" s="30">
        <v>362.8</v>
      </c>
      <c r="H54" s="38">
        <v>76.9</v>
      </c>
      <c r="I54" s="80">
        <f t="shared" si="2"/>
        <v>285.9</v>
      </c>
      <c r="J54" s="30">
        <f t="shared" si="5"/>
        <v>22.618453865336654</v>
      </c>
      <c r="K54" s="38">
        <f t="shared" si="11"/>
        <v>25.548172757475083</v>
      </c>
      <c r="L54" s="87">
        <f t="shared" si="7"/>
        <v>-2.9297188921384283</v>
      </c>
    </row>
    <row r="55" spans="1:12" s="2" customFormat="1" ht="15">
      <c r="A55" s="64" t="s">
        <v>71</v>
      </c>
      <c r="B55" s="74">
        <v>41.43</v>
      </c>
      <c r="C55" s="30">
        <v>11.623</v>
      </c>
      <c r="D55" s="33">
        <f t="shared" si="12"/>
        <v>28.054549843108855</v>
      </c>
      <c r="E55" s="38">
        <v>1.966</v>
      </c>
      <c r="F55" s="53">
        <f t="shared" si="10"/>
        <v>9.657</v>
      </c>
      <c r="G55" s="30">
        <v>37.167</v>
      </c>
      <c r="H55" s="38">
        <v>6.849</v>
      </c>
      <c r="I55" s="80">
        <f t="shared" si="2"/>
        <v>30.318</v>
      </c>
      <c r="J55" s="30">
        <f t="shared" si="5"/>
        <v>31.977114342252435</v>
      </c>
      <c r="K55" s="38">
        <f t="shared" si="11"/>
        <v>34.83723296032554</v>
      </c>
      <c r="L55" s="87">
        <f t="shared" si="7"/>
        <v>-2.860118618073102</v>
      </c>
    </row>
    <row r="56" spans="1:12" s="2" customFormat="1" ht="15">
      <c r="A56" s="64" t="s">
        <v>72</v>
      </c>
      <c r="B56" s="74">
        <v>209.35</v>
      </c>
      <c r="C56" s="30">
        <v>162.511</v>
      </c>
      <c r="D56" s="33">
        <f t="shared" si="12"/>
        <v>77.62646286123717</v>
      </c>
      <c r="E56" s="38">
        <v>90.4</v>
      </c>
      <c r="F56" s="53">
        <f t="shared" si="10"/>
        <v>72.11099999999999</v>
      </c>
      <c r="G56" s="30">
        <v>445.547</v>
      </c>
      <c r="H56" s="38">
        <v>337.6</v>
      </c>
      <c r="I56" s="80">
        <f t="shared" si="2"/>
        <v>107.947</v>
      </c>
      <c r="J56" s="30">
        <f t="shared" si="5"/>
        <v>27.41642104226791</v>
      </c>
      <c r="K56" s="38">
        <f t="shared" si="11"/>
        <v>37.34513274336283</v>
      </c>
      <c r="L56" s="87">
        <f t="shared" si="7"/>
        <v>-9.928711701094922</v>
      </c>
    </row>
    <row r="57" spans="1:12" s="2" customFormat="1" ht="15">
      <c r="A57" s="64" t="s">
        <v>73</v>
      </c>
      <c r="B57" s="74">
        <v>718.98</v>
      </c>
      <c r="C57" s="30">
        <v>362.8</v>
      </c>
      <c r="D57" s="33">
        <f t="shared" si="12"/>
        <v>50.46037441931625</v>
      </c>
      <c r="E57" s="38">
        <v>149.1</v>
      </c>
      <c r="F57" s="53">
        <f t="shared" si="10"/>
        <v>213.70000000000002</v>
      </c>
      <c r="G57" s="30">
        <v>1077.1</v>
      </c>
      <c r="H57" s="38">
        <v>552.7</v>
      </c>
      <c r="I57" s="80">
        <f t="shared" si="2"/>
        <v>524.3999999999999</v>
      </c>
      <c r="J57" s="30">
        <f t="shared" si="5"/>
        <v>29.688533627342885</v>
      </c>
      <c r="K57" s="38">
        <f t="shared" si="11"/>
        <v>37.0690811535882</v>
      </c>
      <c r="L57" s="87">
        <f t="shared" si="7"/>
        <v>-7.380547526245316</v>
      </c>
    </row>
    <row r="58" spans="1:12" s="2" customFormat="1" ht="15">
      <c r="A58" s="64" t="s">
        <v>74</v>
      </c>
      <c r="B58" s="74">
        <v>82.27</v>
      </c>
      <c r="C58" s="30">
        <v>5.6</v>
      </c>
      <c r="D58" s="33">
        <f t="shared" si="12"/>
        <v>6.806855475872128</v>
      </c>
      <c r="E58" s="38">
        <v>0.6</v>
      </c>
      <c r="F58" s="53">
        <f t="shared" si="10"/>
        <v>5</v>
      </c>
      <c r="G58" s="30">
        <v>12.3</v>
      </c>
      <c r="H58" s="38">
        <v>1.032</v>
      </c>
      <c r="I58" s="80">
        <f t="shared" si="2"/>
        <v>11.268</v>
      </c>
      <c r="J58" s="30">
        <f t="shared" si="5"/>
        <v>21.964285714285715</v>
      </c>
      <c r="K58" s="38">
        <f t="shared" si="11"/>
        <v>17.200000000000003</v>
      </c>
      <c r="L58" s="87">
        <f t="shared" si="7"/>
        <v>4.7642857142857125</v>
      </c>
    </row>
    <row r="59" spans="1:12" s="2" customFormat="1" ht="15">
      <c r="A59" s="64" t="s">
        <v>35</v>
      </c>
      <c r="B59" s="74">
        <v>133.96</v>
      </c>
      <c r="C59" s="30">
        <v>71.8</v>
      </c>
      <c r="D59" s="33">
        <f t="shared" si="12"/>
        <v>53.59808898178561</v>
      </c>
      <c r="E59" s="38">
        <v>36.151</v>
      </c>
      <c r="F59" s="53">
        <f t="shared" si="10"/>
        <v>35.648999999999994</v>
      </c>
      <c r="G59" s="30">
        <v>191.1</v>
      </c>
      <c r="H59" s="38">
        <v>109.713</v>
      </c>
      <c r="I59" s="80">
        <f t="shared" si="2"/>
        <v>81.387</v>
      </c>
      <c r="J59" s="30">
        <f t="shared" si="5"/>
        <v>26.615598885793872</v>
      </c>
      <c r="K59" s="38">
        <f t="shared" si="11"/>
        <v>30.348538076401756</v>
      </c>
      <c r="L59" s="87">
        <f t="shared" si="7"/>
        <v>-3.7329391906078833</v>
      </c>
    </row>
    <row r="60" spans="1:12" s="2" customFormat="1" ht="15" hidden="1">
      <c r="A60" s="64" t="s">
        <v>94</v>
      </c>
      <c r="B60" s="74">
        <v>97.03</v>
      </c>
      <c r="C60" s="30"/>
      <c r="D60" s="33">
        <f>C60/B60*100</f>
        <v>0</v>
      </c>
      <c r="E60" s="38"/>
      <c r="F60" s="53">
        <f>C60-E60</f>
        <v>0</v>
      </c>
      <c r="G60" s="30"/>
      <c r="H60" s="38"/>
      <c r="I60" s="80">
        <f>G60-H60</f>
        <v>0</v>
      </c>
      <c r="J60" s="30">
        <f t="shared" si="5"/>
      </c>
      <c r="K60" s="38">
        <f t="shared" si="11"/>
      </c>
      <c r="L60" s="87" t="e">
        <f t="shared" si="7"/>
        <v>#VALUE!</v>
      </c>
    </row>
    <row r="61" spans="1:12" s="2" customFormat="1" ht="15">
      <c r="A61" s="64" t="s">
        <v>36</v>
      </c>
      <c r="B61" s="74">
        <v>74.52</v>
      </c>
      <c r="C61" s="30">
        <v>6.3</v>
      </c>
      <c r="D61" s="33">
        <f t="shared" si="12"/>
        <v>8.454106280193237</v>
      </c>
      <c r="E61" s="38">
        <v>0.8</v>
      </c>
      <c r="F61" s="53">
        <f t="shared" si="10"/>
        <v>5.5</v>
      </c>
      <c r="G61" s="30">
        <v>18.6</v>
      </c>
      <c r="H61" s="38">
        <v>3</v>
      </c>
      <c r="I61" s="80">
        <f t="shared" si="2"/>
        <v>15.600000000000001</v>
      </c>
      <c r="J61" s="30">
        <f t="shared" si="5"/>
        <v>29.523809523809526</v>
      </c>
      <c r="K61" s="38">
        <f t="shared" si="11"/>
        <v>37.5</v>
      </c>
      <c r="L61" s="87">
        <f t="shared" si="7"/>
        <v>-7.9761904761904745</v>
      </c>
    </row>
    <row r="62" spans="1:12" s="2" customFormat="1" ht="15">
      <c r="A62" s="64" t="s">
        <v>75</v>
      </c>
      <c r="B62" s="74">
        <v>283.6</v>
      </c>
      <c r="C62" s="30">
        <v>200.8</v>
      </c>
      <c r="D62" s="33">
        <f t="shared" si="12"/>
        <v>70.80394922425953</v>
      </c>
      <c r="E62" s="38">
        <v>62.9</v>
      </c>
      <c r="F62" s="53">
        <f t="shared" si="10"/>
        <v>137.9</v>
      </c>
      <c r="G62" s="30">
        <v>485.6</v>
      </c>
      <c r="H62" s="38">
        <v>183.4</v>
      </c>
      <c r="I62" s="80">
        <f t="shared" si="2"/>
        <v>302.20000000000005</v>
      </c>
      <c r="J62" s="30">
        <f t="shared" si="5"/>
        <v>24.183266932270918</v>
      </c>
      <c r="K62" s="38">
        <f t="shared" si="11"/>
        <v>29.157392686804453</v>
      </c>
      <c r="L62" s="87">
        <f t="shared" si="7"/>
        <v>-4.974125754533535</v>
      </c>
    </row>
    <row r="63" spans="1:12" s="2" customFormat="1" ht="15">
      <c r="A63" s="64" t="s">
        <v>37</v>
      </c>
      <c r="B63" s="74">
        <v>1680.93</v>
      </c>
      <c r="C63" s="30">
        <v>493.4</v>
      </c>
      <c r="D63" s="33">
        <f t="shared" si="12"/>
        <v>29.352798748311944</v>
      </c>
      <c r="E63" s="38">
        <v>331.8</v>
      </c>
      <c r="F63" s="53">
        <f t="shared" si="10"/>
        <v>161.59999999999997</v>
      </c>
      <c r="G63" s="30">
        <v>670</v>
      </c>
      <c r="H63" s="38">
        <v>790</v>
      </c>
      <c r="I63" s="80">
        <f t="shared" si="2"/>
        <v>-120</v>
      </c>
      <c r="J63" s="30">
        <f t="shared" si="5"/>
        <v>13.579246047831376</v>
      </c>
      <c r="K63" s="38">
        <f t="shared" si="11"/>
        <v>23.80952380952381</v>
      </c>
      <c r="L63" s="80">
        <f t="shared" si="7"/>
        <v>-10.230277761692435</v>
      </c>
    </row>
    <row r="64" spans="1:12" s="2" customFormat="1" ht="15">
      <c r="A64" s="64" t="s">
        <v>38</v>
      </c>
      <c r="B64" s="158">
        <v>461.54</v>
      </c>
      <c r="C64" s="30">
        <v>358.1</v>
      </c>
      <c r="D64" s="38">
        <f t="shared" si="12"/>
        <v>77.58807470641764</v>
      </c>
      <c r="E64" s="38">
        <v>165</v>
      </c>
      <c r="F64" s="57">
        <f t="shared" si="10"/>
        <v>193.10000000000002</v>
      </c>
      <c r="G64" s="30">
        <v>1030.3</v>
      </c>
      <c r="H64" s="38">
        <v>654.8</v>
      </c>
      <c r="I64" s="87">
        <f t="shared" si="2"/>
        <v>375.5</v>
      </c>
      <c r="J64" s="30">
        <f t="shared" si="5"/>
        <v>28.771292934934372</v>
      </c>
      <c r="K64" s="38">
        <f t="shared" si="11"/>
        <v>39.68484848484848</v>
      </c>
      <c r="L64" s="87">
        <f t="shared" si="7"/>
        <v>-10.913555549914108</v>
      </c>
    </row>
    <row r="65" spans="1:12" s="2" customFormat="1" ht="15">
      <c r="A65" s="64" t="s">
        <v>39</v>
      </c>
      <c r="B65" s="158">
        <v>485.77</v>
      </c>
      <c r="C65" s="30">
        <v>380.8</v>
      </c>
      <c r="D65" s="38">
        <f t="shared" si="12"/>
        <v>78.39100809024848</v>
      </c>
      <c r="E65" s="38">
        <v>305.1</v>
      </c>
      <c r="F65" s="57">
        <f t="shared" si="10"/>
        <v>75.69999999999999</v>
      </c>
      <c r="G65" s="30">
        <v>899.6</v>
      </c>
      <c r="H65" s="38">
        <v>1080.7</v>
      </c>
      <c r="I65" s="87">
        <f t="shared" si="2"/>
        <v>-181.10000000000002</v>
      </c>
      <c r="J65" s="30">
        <f t="shared" si="5"/>
        <v>23.623949579831933</v>
      </c>
      <c r="K65" s="38">
        <f t="shared" si="11"/>
        <v>35.421173385775155</v>
      </c>
      <c r="L65" s="87">
        <f t="shared" si="7"/>
        <v>-11.797223805943222</v>
      </c>
    </row>
    <row r="66" spans="1:12" s="2" customFormat="1" ht="15">
      <c r="A66" s="64" t="s">
        <v>40</v>
      </c>
      <c r="B66" s="158">
        <v>1269.88</v>
      </c>
      <c r="C66" s="30">
        <v>1125.7</v>
      </c>
      <c r="D66" s="38">
        <f t="shared" si="12"/>
        <v>88.6461712917756</v>
      </c>
      <c r="E66" s="38">
        <v>1031.6</v>
      </c>
      <c r="F66" s="87">
        <f t="shared" si="10"/>
        <v>94.10000000000014</v>
      </c>
      <c r="G66" s="30">
        <v>2061.9</v>
      </c>
      <c r="H66" s="38">
        <v>3484.5</v>
      </c>
      <c r="I66" s="87">
        <f t="shared" si="2"/>
        <v>-1422.6</v>
      </c>
      <c r="J66" s="30">
        <f t="shared" si="5"/>
        <v>18.316603002576176</v>
      </c>
      <c r="K66" s="38">
        <f t="shared" si="11"/>
        <v>33.77762698720434</v>
      </c>
      <c r="L66" s="87">
        <f t="shared" si="7"/>
        <v>-15.461023984628167</v>
      </c>
    </row>
    <row r="67" spans="1:12" s="2" customFormat="1" ht="15">
      <c r="A67" s="64" t="s">
        <v>41</v>
      </c>
      <c r="B67" s="158">
        <v>387.54</v>
      </c>
      <c r="C67" s="30">
        <v>296.022</v>
      </c>
      <c r="D67" s="38">
        <f t="shared" si="12"/>
        <v>76.3848893017495</v>
      </c>
      <c r="E67" s="38">
        <v>161.3</v>
      </c>
      <c r="F67" s="57">
        <f t="shared" si="10"/>
        <v>134.72199999999998</v>
      </c>
      <c r="G67" s="30">
        <v>727.341</v>
      </c>
      <c r="H67" s="38">
        <v>563.437</v>
      </c>
      <c r="I67" s="87">
        <f t="shared" si="2"/>
        <v>163.904</v>
      </c>
      <c r="J67" s="30">
        <f t="shared" si="5"/>
        <v>24.57050489490646</v>
      </c>
      <c r="K67" s="38">
        <f t="shared" si="11"/>
        <v>34.93099814011159</v>
      </c>
      <c r="L67" s="87">
        <f t="shared" si="7"/>
        <v>-10.36049324520513</v>
      </c>
    </row>
    <row r="68" spans="1:12" s="15" customFormat="1" ht="15.75">
      <c r="A68" s="134" t="s">
        <v>76</v>
      </c>
      <c r="B68" s="159">
        <v>2206.14</v>
      </c>
      <c r="C68" s="29">
        <f>SUM(C69:C74)-C72-C73</f>
        <v>6.227</v>
      </c>
      <c r="D68" s="161">
        <f t="shared" si="12"/>
        <v>0.2822576989674273</v>
      </c>
      <c r="E68" s="37">
        <v>6.952999999999999</v>
      </c>
      <c r="F68" s="56">
        <f t="shared" si="10"/>
        <v>-0.7259999999999991</v>
      </c>
      <c r="G68" s="29">
        <f>SUM(G69:G74)-G72-G73</f>
        <v>13.268</v>
      </c>
      <c r="H68" s="37">
        <v>21.512999999999998</v>
      </c>
      <c r="I68" s="78">
        <f t="shared" si="2"/>
        <v>-8.244999999999997</v>
      </c>
      <c r="J68" s="29">
        <f t="shared" si="5"/>
        <v>21.307210534767943</v>
      </c>
      <c r="K68" s="37">
        <f t="shared" si="11"/>
        <v>30.940601179347045</v>
      </c>
      <c r="L68" s="78">
        <f t="shared" si="7"/>
        <v>-9.633390644579102</v>
      </c>
    </row>
    <row r="69" spans="1:12" s="2" customFormat="1" ht="15">
      <c r="A69" s="64" t="s">
        <v>77</v>
      </c>
      <c r="B69" s="158">
        <v>789.7</v>
      </c>
      <c r="C69" s="30">
        <v>1.527</v>
      </c>
      <c r="D69" s="162">
        <f t="shared" si="12"/>
        <v>0.19336456882360387</v>
      </c>
      <c r="E69" s="38">
        <v>2.192</v>
      </c>
      <c r="F69" s="57">
        <f t="shared" si="10"/>
        <v>-0.6650000000000003</v>
      </c>
      <c r="G69" s="30">
        <v>3.768</v>
      </c>
      <c r="H69" s="38">
        <v>7.186</v>
      </c>
      <c r="I69" s="87">
        <f t="shared" si="2"/>
        <v>-3.418</v>
      </c>
      <c r="J69" s="30">
        <f t="shared" si="5"/>
        <v>24.675834970530452</v>
      </c>
      <c r="K69" s="38">
        <f t="shared" si="11"/>
        <v>32.78284671532846</v>
      </c>
      <c r="L69" s="87">
        <f t="shared" si="7"/>
        <v>-8.107011744798008</v>
      </c>
    </row>
    <row r="70" spans="1:12" s="2" customFormat="1" ht="15" hidden="1">
      <c r="A70" s="64" t="s">
        <v>42</v>
      </c>
      <c r="B70" s="158">
        <v>141.6</v>
      </c>
      <c r="C70" s="30"/>
      <c r="D70" s="162">
        <f t="shared" si="12"/>
        <v>0</v>
      </c>
      <c r="E70" s="38">
        <v>0.821</v>
      </c>
      <c r="F70" s="57">
        <f t="shared" si="10"/>
        <v>-0.821</v>
      </c>
      <c r="G70" s="30"/>
      <c r="H70" s="38">
        <v>2.347</v>
      </c>
      <c r="I70" s="87">
        <f aca="true" t="shared" si="13" ref="I70:I102">G70-H70</f>
        <v>-2.347</v>
      </c>
      <c r="J70" s="30">
        <f t="shared" si="5"/>
      </c>
      <c r="K70" s="38">
        <f t="shared" si="11"/>
        <v>28.58708891595615</v>
      </c>
      <c r="L70" s="87" t="e">
        <f t="shared" si="7"/>
        <v>#VALUE!</v>
      </c>
    </row>
    <row r="71" spans="1:12" s="2" customFormat="1" ht="15">
      <c r="A71" s="64" t="s">
        <v>43</v>
      </c>
      <c r="B71" s="158">
        <v>383.67</v>
      </c>
      <c r="C71" s="30">
        <v>1</v>
      </c>
      <c r="D71" s="38">
        <f t="shared" si="12"/>
        <v>0.2606406547293247</v>
      </c>
      <c r="E71" s="38">
        <v>3</v>
      </c>
      <c r="F71" s="57">
        <f aca="true" t="shared" si="14" ref="F71:F102">C71-E71</f>
        <v>-2</v>
      </c>
      <c r="G71" s="30">
        <v>3</v>
      </c>
      <c r="H71" s="38">
        <v>8.4</v>
      </c>
      <c r="I71" s="87">
        <f t="shared" si="13"/>
        <v>-5.4</v>
      </c>
      <c r="J71" s="30">
        <f t="shared" si="5"/>
        <v>30</v>
      </c>
      <c r="K71" s="38">
        <f t="shared" si="11"/>
        <v>28.000000000000004</v>
      </c>
      <c r="L71" s="87">
        <f t="shared" si="7"/>
        <v>1.9999999999999964</v>
      </c>
    </row>
    <row r="72" spans="1:12" s="2" customFormat="1" ht="15" hidden="1">
      <c r="A72" s="64" t="s">
        <v>78</v>
      </c>
      <c r="B72" s="158"/>
      <c r="C72" s="30"/>
      <c r="D72" s="38" t="e">
        <f t="shared" si="12"/>
        <v>#DIV/0!</v>
      </c>
      <c r="E72" s="38"/>
      <c r="F72" s="57">
        <f t="shared" si="14"/>
        <v>0</v>
      </c>
      <c r="G72" s="30"/>
      <c r="H72" s="38"/>
      <c r="I72" s="87">
        <f t="shared" si="13"/>
        <v>0</v>
      </c>
      <c r="J72" s="30">
        <f aca="true" t="shared" si="15" ref="J72:J102">IF(C72&gt;0,G72/C72*10,"")</f>
      </c>
      <c r="K72" s="38">
        <f aca="true" t="shared" si="16" ref="K72:K102">IF(E72&gt;0,H72/E72*10,"")</f>
      </c>
      <c r="L72" s="87" t="e">
        <f t="shared" si="7"/>
        <v>#VALUE!</v>
      </c>
    </row>
    <row r="73" spans="1:12" s="2" customFormat="1" ht="15" hidden="1">
      <c r="A73" s="64" t="s">
        <v>79</v>
      </c>
      <c r="B73" s="158"/>
      <c r="C73" s="30"/>
      <c r="D73" s="38" t="e">
        <f t="shared" si="12"/>
        <v>#DIV/0!</v>
      </c>
      <c r="E73" s="38"/>
      <c r="F73" s="57">
        <f t="shared" si="14"/>
        <v>0</v>
      </c>
      <c r="G73" s="30"/>
      <c r="H73" s="38"/>
      <c r="I73" s="87">
        <f t="shared" si="13"/>
        <v>0</v>
      </c>
      <c r="J73" s="30">
        <f t="shared" si="15"/>
      </c>
      <c r="K73" s="38">
        <f t="shared" si="16"/>
      </c>
      <c r="L73" s="87" t="e">
        <f t="shared" si="7"/>
        <v>#VALUE!</v>
      </c>
    </row>
    <row r="74" spans="1:12" s="2" customFormat="1" ht="15">
      <c r="A74" s="64" t="s">
        <v>44</v>
      </c>
      <c r="B74" s="158">
        <v>891.17</v>
      </c>
      <c r="C74" s="30">
        <v>3.7</v>
      </c>
      <c r="D74" s="38">
        <f t="shared" si="12"/>
        <v>0.41518453269297667</v>
      </c>
      <c r="E74" s="38">
        <v>0.94</v>
      </c>
      <c r="F74" s="57">
        <f t="shared" si="14"/>
        <v>2.7600000000000002</v>
      </c>
      <c r="G74" s="30">
        <v>6.5</v>
      </c>
      <c r="H74" s="38">
        <v>3.58</v>
      </c>
      <c r="I74" s="87">
        <f t="shared" si="13"/>
        <v>2.92</v>
      </c>
      <c r="J74" s="30">
        <f t="shared" si="15"/>
        <v>17.567567567567565</v>
      </c>
      <c r="K74" s="38">
        <f t="shared" si="16"/>
        <v>38.08510638297873</v>
      </c>
      <c r="L74" s="87">
        <f t="shared" si="7"/>
        <v>-20.517538815411164</v>
      </c>
    </row>
    <row r="75" spans="1:12" s="15" customFormat="1" ht="15.75">
      <c r="A75" s="134" t="s">
        <v>45</v>
      </c>
      <c r="B75" s="159">
        <v>5542.44</v>
      </c>
      <c r="C75" s="29">
        <f>SUM(C76:C91)-C82-C83-C91</f>
        <v>103.08299999999998</v>
      </c>
      <c r="D75" s="37">
        <f t="shared" si="12"/>
        <v>1.8598848160737869</v>
      </c>
      <c r="E75" s="37">
        <v>138.17</v>
      </c>
      <c r="F75" s="56">
        <f t="shared" si="14"/>
        <v>-35.087</v>
      </c>
      <c r="G75" s="29">
        <f>SUM(G76:G91)-G82-G83-G91</f>
        <v>259.24</v>
      </c>
      <c r="H75" s="37">
        <v>310.25000000000006</v>
      </c>
      <c r="I75" s="78">
        <f t="shared" si="13"/>
        <v>-51.01000000000005</v>
      </c>
      <c r="J75" s="29">
        <f t="shared" si="15"/>
        <v>25.14866660846115</v>
      </c>
      <c r="K75" s="37">
        <f t="shared" si="16"/>
        <v>22.454223058551065</v>
      </c>
      <c r="L75" s="78">
        <f t="shared" si="7"/>
        <v>2.6944435499100834</v>
      </c>
    </row>
    <row r="76" spans="1:12" s="2" customFormat="1" ht="15" hidden="1">
      <c r="A76" s="64" t="s">
        <v>80</v>
      </c>
      <c r="B76" s="158">
        <v>0.39</v>
      </c>
      <c r="C76" s="30"/>
      <c r="D76" s="38">
        <f t="shared" si="12"/>
        <v>0</v>
      </c>
      <c r="E76" s="38"/>
      <c r="F76" s="57">
        <f t="shared" si="14"/>
        <v>0</v>
      </c>
      <c r="G76" s="30"/>
      <c r="H76" s="38"/>
      <c r="I76" s="87">
        <f t="shared" si="13"/>
        <v>0</v>
      </c>
      <c r="J76" s="30">
        <f t="shared" si="15"/>
      </c>
      <c r="K76" s="38">
        <f t="shared" si="16"/>
      </c>
      <c r="L76" s="87" t="e">
        <f t="shared" si="7"/>
        <v>#VALUE!</v>
      </c>
    </row>
    <row r="77" spans="1:12" s="2" customFormat="1" ht="15" hidden="1">
      <c r="A77" s="64" t="s">
        <v>81</v>
      </c>
      <c r="B77" s="158">
        <v>33.8</v>
      </c>
      <c r="C77" s="30"/>
      <c r="D77" s="38">
        <f t="shared" si="12"/>
        <v>0</v>
      </c>
      <c r="E77" s="38"/>
      <c r="F77" s="57">
        <f t="shared" si="14"/>
        <v>0</v>
      </c>
      <c r="G77" s="30"/>
      <c r="H77" s="38"/>
      <c r="I77" s="87">
        <f t="shared" si="13"/>
        <v>0</v>
      </c>
      <c r="J77" s="30">
        <f t="shared" si="15"/>
      </c>
      <c r="K77" s="38">
        <f t="shared" si="16"/>
      </c>
      <c r="L77" s="87" t="e">
        <f t="shared" si="7"/>
        <v>#VALUE!</v>
      </c>
    </row>
    <row r="78" spans="1:12" s="2" customFormat="1" ht="15" hidden="1">
      <c r="A78" s="64" t="s">
        <v>82</v>
      </c>
      <c r="B78" s="158">
        <v>7.82</v>
      </c>
      <c r="C78" s="30"/>
      <c r="D78" s="38">
        <f t="shared" si="12"/>
        <v>0</v>
      </c>
      <c r="E78" s="38"/>
      <c r="F78" s="57">
        <f t="shared" si="14"/>
        <v>0</v>
      </c>
      <c r="G78" s="30"/>
      <c r="H78" s="38"/>
      <c r="I78" s="87">
        <f t="shared" si="13"/>
        <v>0</v>
      </c>
      <c r="J78" s="30">
        <f t="shared" si="15"/>
      </c>
      <c r="K78" s="38">
        <f t="shared" si="16"/>
      </c>
      <c r="L78" s="87" t="e">
        <f t="shared" si="7"/>
        <v>#VALUE!</v>
      </c>
    </row>
    <row r="79" spans="1:12" s="2" customFormat="1" ht="15" hidden="1">
      <c r="A79" s="64" t="s">
        <v>83</v>
      </c>
      <c r="B79" s="158">
        <v>43.23</v>
      </c>
      <c r="C79" s="30"/>
      <c r="D79" s="38">
        <f t="shared" si="12"/>
        <v>0</v>
      </c>
      <c r="E79" s="38"/>
      <c r="F79" s="57">
        <f t="shared" si="14"/>
        <v>0</v>
      </c>
      <c r="G79" s="30"/>
      <c r="H79" s="38"/>
      <c r="I79" s="87">
        <f t="shared" si="13"/>
        <v>0</v>
      </c>
      <c r="J79" s="30">
        <f t="shared" si="15"/>
      </c>
      <c r="K79" s="38">
        <f t="shared" si="16"/>
      </c>
      <c r="L79" s="87" t="e">
        <f t="shared" si="7"/>
        <v>#VALUE!</v>
      </c>
    </row>
    <row r="80" spans="1:12" s="2" customFormat="1" ht="15">
      <c r="A80" s="64" t="s">
        <v>46</v>
      </c>
      <c r="B80" s="158">
        <v>1857.06</v>
      </c>
      <c r="C80" s="30">
        <v>97.6</v>
      </c>
      <c r="D80" s="38">
        <f t="shared" si="12"/>
        <v>5.255619096852014</v>
      </c>
      <c r="E80" s="38">
        <v>96.1</v>
      </c>
      <c r="F80" s="57">
        <f t="shared" si="14"/>
        <v>1.5</v>
      </c>
      <c r="G80" s="30">
        <v>247</v>
      </c>
      <c r="H80" s="38">
        <v>224</v>
      </c>
      <c r="I80" s="87">
        <f t="shared" si="13"/>
        <v>23</v>
      </c>
      <c r="J80" s="30">
        <f t="shared" si="15"/>
        <v>25.30737704918033</v>
      </c>
      <c r="K80" s="38">
        <f t="shared" si="16"/>
        <v>23.30905306971904</v>
      </c>
      <c r="L80" s="87">
        <f t="shared" si="7"/>
        <v>1.99832397946129</v>
      </c>
    </row>
    <row r="81" spans="1:12" s="2" customFormat="1" ht="15">
      <c r="A81" s="64" t="s">
        <v>47</v>
      </c>
      <c r="B81" s="158">
        <v>602.2</v>
      </c>
      <c r="C81" s="30">
        <v>5.35</v>
      </c>
      <c r="D81" s="38">
        <f t="shared" si="12"/>
        <v>0.8884091663899035</v>
      </c>
      <c r="E81" s="38">
        <v>11.87</v>
      </c>
      <c r="F81" s="57">
        <f t="shared" si="14"/>
        <v>-6.52</v>
      </c>
      <c r="G81" s="30">
        <v>11.94</v>
      </c>
      <c r="H81" s="38">
        <v>27.17</v>
      </c>
      <c r="I81" s="87">
        <f t="shared" si="13"/>
        <v>-15.230000000000002</v>
      </c>
      <c r="J81" s="30">
        <f t="shared" si="15"/>
        <v>22.317757009345797</v>
      </c>
      <c r="K81" s="38">
        <f t="shared" si="16"/>
        <v>22.88963774220725</v>
      </c>
      <c r="L81" s="87">
        <f t="shared" si="7"/>
        <v>-0.5718807328614517</v>
      </c>
    </row>
    <row r="82" spans="1:12" s="2" customFormat="1" ht="15" hidden="1">
      <c r="A82" s="64" t="s">
        <v>84</v>
      </c>
      <c r="B82" s="158"/>
      <c r="C82" s="30"/>
      <c r="D82" s="38" t="e">
        <f t="shared" si="12"/>
        <v>#DIV/0!</v>
      </c>
      <c r="E82" s="38"/>
      <c r="F82" s="57">
        <f t="shared" si="14"/>
        <v>0</v>
      </c>
      <c r="G82" s="30"/>
      <c r="H82" s="38"/>
      <c r="I82" s="87">
        <f t="shared" si="13"/>
        <v>0</v>
      </c>
      <c r="J82" s="30">
        <f t="shared" si="15"/>
      </c>
      <c r="K82" s="38">
        <f t="shared" si="16"/>
      </c>
      <c r="L82" s="87" t="e">
        <f t="shared" si="7"/>
        <v>#VALUE!</v>
      </c>
    </row>
    <row r="83" spans="1:12" s="2" customFormat="1" ht="15" hidden="1">
      <c r="A83" s="64" t="s">
        <v>85</v>
      </c>
      <c r="B83" s="158"/>
      <c r="C83" s="30"/>
      <c r="D83" s="38" t="e">
        <f t="shared" si="12"/>
        <v>#DIV/0!</v>
      </c>
      <c r="E83" s="38"/>
      <c r="F83" s="57">
        <f t="shared" si="14"/>
        <v>0</v>
      </c>
      <c r="G83" s="30"/>
      <c r="H83" s="38"/>
      <c r="I83" s="87">
        <f t="shared" si="13"/>
        <v>0</v>
      </c>
      <c r="J83" s="30">
        <f t="shared" si="15"/>
      </c>
      <c r="K83" s="38">
        <f t="shared" si="16"/>
      </c>
      <c r="L83" s="87" t="e">
        <f t="shared" si="7"/>
        <v>#VALUE!</v>
      </c>
    </row>
    <row r="84" spans="1:12" s="2" customFormat="1" ht="15" hidden="1">
      <c r="A84" s="64" t="s">
        <v>48</v>
      </c>
      <c r="B84" s="158">
        <v>249.23</v>
      </c>
      <c r="C84" s="30"/>
      <c r="D84" s="38">
        <f t="shared" si="12"/>
        <v>0</v>
      </c>
      <c r="E84" s="38">
        <v>3</v>
      </c>
      <c r="F84" s="57">
        <f t="shared" si="14"/>
        <v>-3</v>
      </c>
      <c r="G84" s="30"/>
      <c r="H84" s="38">
        <v>6.5</v>
      </c>
      <c r="I84" s="87">
        <f t="shared" si="13"/>
        <v>-6.5</v>
      </c>
      <c r="J84" s="30">
        <f t="shared" si="15"/>
      </c>
      <c r="K84" s="38">
        <f t="shared" si="16"/>
        <v>21.666666666666664</v>
      </c>
      <c r="L84" s="87" t="e">
        <f t="shared" si="7"/>
        <v>#VALUE!</v>
      </c>
    </row>
    <row r="85" spans="1:12" s="2" customFormat="1" ht="15" hidden="1">
      <c r="A85" s="64" t="s">
        <v>86</v>
      </c>
      <c r="B85" s="158"/>
      <c r="C85" s="30"/>
      <c r="D85" s="38" t="e">
        <f t="shared" si="12"/>
        <v>#DIV/0!</v>
      </c>
      <c r="E85" s="38"/>
      <c r="F85" s="57">
        <f t="shared" si="14"/>
        <v>0</v>
      </c>
      <c r="G85" s="30"/>
      <c r="H85" s="38"/>
      <c r="I85" s="87">
        <f t="shared" si="13"/>
        <v>0</v>
      </c>
      <c r="J85" s="30">
        <f t="shared" si="15"/>
      </c>
      <c r="K85" s="38">
        <f t="shared" si="16"/>
      </c>
      <c r="L85" s="87" t="e">
        <f t="shared" si="7"/>
        <v>#VALUE!</v>
      </c>
    </row>
    <row r="86" spans="1:12" s="2" customFormat="1" ht="15" hidden="1">
      <c r="A86" s="64" t="s">
        <v>49</v>
      </c>
      <c r="B86" s="158">
        <v>261.34</v>
      </c>
      <c r="C86" s="30"/>
      <c r="D86" s="38">
        <f t="shared" si="12"/>
        <v>0</v>
      </c>
      <c r="E86" s="38">
        <v>11</v>
      </c>
      <c r="F86" s="57">
        <f t="shared" si="14"/>
        <v>-11</v>
      </c>
      <c r="G86" s="30"/>
      <c r="H86" s="38">
        <v>26.6</v>
      </c>
      <c r="I86" s="87">
        <f t="shared" si="13"/>
        <v>-26.6</v>
      </c>
      <c r="J86" s="30">
        <f t="shared" si="15"/>
      </c>
      <c r="K86" s="38">
        <f t="shared" si="16"/>
        <v>24.181818181818183</v>
      </c>
      <c r="L86" s="87" t="e">
        <f t="shared" si="7"/>
        <v>#VALUE!</v>
      </c>
    </row>
    <row r="87" spans="1:12" s="2" customFormat="1" ht="15" hidden="1">
      <c r="A87" s="64" t="s">
        <v>50</v>
      </c>
      <c r="B87" s="158">
        <v>928.62</v>
      </c>
      <c r="C87" s="30"/>
      <c r="D87" s="38">
        <f t="shared" si="12"/>
        <v>0</v>
      </c>
      <c r="E87" s="38">
        <v>0.5</v>
      </c>
      <c r="F87" s="57">
        <f t="shared" si="14"/>
        <v>-0.5</v>
      </c>
      <c r="G87" s="30"/>
      <c r="H87" s="38">
        <v>0.96</v>
      </c>
      <c r="I87" s="87">
        <f t="shared" si="13"/>
        <v>-0.96</v>
      </c>
      <c r="J87" s="30">
        <f t="shared" si="15"/>
      </c>
      <c r="K87" s="38">
        <f t="shared" si="16"/>
        <v>19.2</v>
      </c>
      <c r="L87" s="87" t="e">
        <f t="shared" si="7"/>
        <v>#VALUE!</v>
      </c>
    </row>
    <row r="88" spans="1:12" s="2" customFormat="1" ht="15">
      <c r="A88" s="64" t="s">
        <v>51</v>
      </c>
      <c r="B88" s="158">
        <v>1399.63</v>
      </c>
      <c r="C88" s="30">
        <v>0.133</v>
      </c>
      <c r="D88" s="38">
        <f t="shared" si="12"/>
        <v>0.009502511378007044</v>
      </c>
      <c r="E88" s="38">
        <v>13.1</v>
      </c>
      <c r="F88" s="57">
        <f t="shared" si="14"/>
        <v>-12.966999999999999</v>
      </c>
      <c r="G88" s="30">
        <v>0.3</v>
      </c>
      <c r="H88" s="38">
        <v>18.1</v>
      </c>
      <c r="I88" s="87">
        <f t="shared" si="13"/>
        <v>-17.8</v>
      </c>
      <c r="J88" s="30">
        <f t="shared" si="15"/>
        <v>22.556390977443606</v>
      </c>
      <c r="K88" s="38">
        <f t="shared" si="16"/>
        <v>13.816793893129773</v>
      </c>
      <c r="L88" s="87">
        <f t="shared" si="7"/>
        <v>8.739597084313832</v>
      </c>
    </row>
    <row r="89" spans="1:12" s="2" customFormat="1" ht="15" hidden="1">
      <c r="A89" s="64" t="s">
        <v>52</v>
      </c>
      <c r="B89" s="158">
        <v>93.21</v>
      </c>
      <c r="C89" s="30"/>
      <c r="D89" s="38">
        <f t="shared" si="12"/>
        <v>0</v>
      </c>
      <c r="E89" s="38">
        <v>2.6</v>
      </c>
      <c r="F89" s="57">
        <f t="shared" si="14"/>
        <v>-2.6</v>
      </c>
      <c r="G89" s="30"/>
      <c r="H89" s="38">
        <v>6.92</v>
      </c>
      <c r="I89" s="87">
        <f t="shared" si="13"/>
        <v>-6.92</v>
      </c>
      <c r="J89" s="30">
        <f t="shared" si="15"/>
      </c>
      <c r="K89" s="38">
        <f t="shared" si="16"/>
        <v>26.615384615384613</v>
      </c>
      <c r="L89" s="87" t="e">
        <f t="shared" si="7"/>
        <v>#VALUE!</v>
      </c>
    </row>
    <row r="90" spans="1:12" s="2" customFormat="1" ht="15" hidden="1">
      <c r="A90" s="64" t="s">
        <v>97</v>
      </c>
      <c r="B90" s="158">
        <v>65.92</v>
      </c>
      <c r="C90" s="30"/>
      <c r="D90" s="38">
        <f t="shared" si="12"/>
        <v>0</v>
      </c>
      <c r="E90" s="38"/>
      <c r="F90" s="57">
        <f t="shared" si="14"/>
        <v>0</v>
      </c>
      <c r="G90" s="30"/>
      <c r="H90" s="38"/>
      <c r="I90" s="87">
        <f t="shared" si="13"/>
        <v>0</v>
      </c>
      <c r="J90" s="30">
        <f t="shared" si="15"/>
      </c>
      <c r="K90" s="38">
        <f t="shared" si="16"/>
      </c>
      <c r="L90" s="87" t="e">
        <f t="shared" si="7"/>
        <v>#VALUE!</v>
      </c>
    </row>
    <row r="91" spans="1:12" s="2" customFormat="1" ht="15.75" hidden="1">
      <c r="A91" s="64" t="s">
        <v>87</v>
      </c>
      <c r="B91" s="158"/>
      <c r="C91" s="30"/>
      <c r="D91" s="38" t="e">
        <f t="shared" si="12"/>
        <v>#DIV/0!</v>
      </c>
      <c r="E91" s="38"/>
      <c r="F91" s="56">
        <f t="shared" si="14"/>
        <v>0</v>
      </c>
      <c r="G91" s="30"/>
      <c r="H91" s="38"/>
      <c r="I91" s="87">
        <f t="shared" si="13"/>
        <v>0</v>
      </c>
      <c r="J91" s="30">
        <f t="shared" si="15"/>
      </c>
      <c r="K91" s="38">
        <f t="shared" si="16"/>
      </c>
      <c r="L91" s="87" t="e">
        <f t="shared" si="7"/>
        <v>#VALUE!</v>
      </c>
    </row>
    <row r="92" spans="1:12" s="15" customFormat="1" ht="15.75">
      <c r="A92" s="134" t="s">
        <v>53</v>
      </c>
      <c r="B92" s="159">
        <v>148.95</v>
      </c>
      <c r="C92" s="29">
        <f>SUM(C93:C102)-C98</f>
        <v>28.664</v>
      </c>
      <c r="D92" s="37">
        <f t="shared" si="12"/>
        <v>19.24404162470628</v>
      </c>
      <c r="E92" s="37">
        <v>61.695</v>
      </c>
      <c r="F92" s="56">
        <f t="shared" si="14"/>
        <v>-33.031</v>
      </c>
      <c r="G92" s="29">
        <f>SUM(G93:G102)-G98</f>
        <v>57.982</v>
      </c>
      <c r="H92" s="37">
        <v>138.16600000000003</v>
      </c>
      <c r="I92" s="78">
        <f t="shared" si="13"/>
        <v>-80.18400000000003</v>
      </c>
      <c r="J92" s="29">
        <f t="shared" si="15"/>
        <v>20.228160759140383</v>
      </c>
      <c r="K92" s="37">
        <f t="shared" si="16"/>
        <v>22.39500769916525</v>
      </c>
      <c r="L92" s="78">
        <f t="shared" si="7"/>
        <v>-2.166846940024868</v>
      </c>
    </row>
    <row r="93" spans="1:12" s="2" customFormat="1" ht="15" hidden="1">
      <c r="A93" s="64" t="s">
        <v>88</v>
      </c>
      <c r="B93" s="158">
        <v>1.65</v>
      </c>
      <c r="C93" s="30"/>
      <c r="D93" s="38">
        <f t="shared" si="12"/>
        <v>0</v>
      </c>
      <c r="E93" s="38"/>
      <c r="F93" s="57">
        <f t="shared" si="14"/>
        <v>0</v>
      </c>
      <c r="G93" s="30"/>
      <c r="H93" s="38"/>
      <c r="I93" s="87">
        <f t="shared" si="13"/>
        <v>0</v>
      </c>
      <c r="J93" s="30">
        <f t="shared" si="15"/>
      </c>
      <c r="K93" s="38">
        <f t="shared" si="16"/>
      </c>
      <c r="L93" s="87" t="e">
        <f t="shared" si="7"/>
        <v>#VALUE!</v>
      </c>
    </row>
    <row r="94" spans="1:12" s="2" customFormat="1" ht="15">
      <c r="A94" s="64" t="s">
        <v>54</v>
      </c>
      <c r="B94" s="158">
        <v>16.51</v>
      </c>
      <c r="C94" s="30">
        <v>5.063</v>
      </c>
      <c r="D94" s="38">
        <f t="shared" si="12"/>
        <v>30.666262870987275</v>
      </c>
      <c r="E94" s="38">
        <v>7.958</v>
      </c>
      <c r="F94" s="57">
        <f t="shared" si="14"/>
        <v>-2.8950000000000005</v>
      </c>
      <c r="G94" s="30">
        <v>10.226</v>
      </c>
      <c r="H94" s="38">
        <v>15.74</v>
      </c>
      <c r="I94" s="87">
        <f t="shared" si="13"/>
        <v>-5.513999999999999</v>
      </c>
      <c r="J94" s="30">
        <f t="shared" si="15"/>
        <v>20.197511356903025</v>
      </c>
      <c r="K94" s="38">
        <f t="shared" si="16"/>
        <v>19.778838904247298</v>
      </c>
      <c r="L94" s="87">
        <f t="shared" si="7"/>
        <v>0.41867245265572706</v>
      </c>
    </row>
    <row r="95" spans="1:12" s="2" customFormat="1" ht="15">
      <c r="A95" s="64" t="s">
        <v>55</v>
      </c>
      <c r="B95" s="74">
        <v>3.78</v>
      </c>
      <c r="C95" s="30">
        <v>0.955</v>
      </c>
      <c r="D95" s="33">
        <f t="shared" si="12"/>
        <v>25.264550264550266</v>
      </c>
      <c r="E95" s="38"/>
      <c r="F95" s="53">
        <f t="shared" si="14"/>
        <v>0.955</v>
      </c>
      <c r="G95" s="30">
        <v>2.189</v>
      </c>
      <c r="H95" s="38"/>
      <c r="I95" s="80">
        <f t="shared" si="13"/>
        <v>2.189</v>
      </c>
      <c r="J95" s="30">
        <f t="shared" si="15"/>
        <v>22.92146596858639</v>
      </c>
      <c r="K95" s="38">
        <f t="shared" si="16"/>
      </c>
      <c r="L95" s="214" t="e">
        <f t="shared" si="7"/>
        <v>#VALUE!</v>
      </c>
    </row>
    <row r="96" spans="1:12" s="2" customFormat="1" ht="15">
      <c r="A96" s="65" t="s">
        <v>56</v>
      </c>
      <c r="B96" s="81">
        <v>126.35</v>
      </c>
      <c r="C96" s="39">
        <v>22.646</v>
      </c>
      <c r="D96" s="82">
        <f t="shared" si="12"/>
        <v>17.923229125445193</v>
      </c>
      <c r="E96" s="41">
        <v>53.2</v>
      </c>
      <c r="F96" s="101">
        <f t="shared" si="14"/>
        <v>-30.554000000000002</v>
      </c>
      <c r="G96" s="39">
        <v>45.567</v>
      </c>
      <c r="H96" s="41">
        <v>121.65</v>
      </c>
      <c r="I96" s="83">
        <f t="shared" si="13"/>
        <v>-76.083</v>
      </c>
      <c r="J96" s="39">
        <f t="shared" si="15"/>
        <v>20.121434248873975</v>
      </c>
      <c r="K96" s="41">
        <f t="shared" si="16"/>
        <v>22.866541353383457</v>
      </c>
      <c r="L96" s="83">
        <f t="shared" si="7"/>
        <v>-2.745107104509483</v>
      </c>
    </row>
    <row r="97" spans="1:12" s="2" customFormat="1" ht="15" hidden="1">
      <c r="A97" s="111" t="s">
        <v>57</v>
      </c>
      <c r="B97" s="106">
        <v>999999999</v>
      </c>
      <c r="C97" s="116"/>
      <c r="D97" s="112">
        <f t="shared" si="12"/>
        <v>0</v>
      </c>
      <c r="E97" s="109"/>
      <c r="F97" s="157">
        <f t="shared" si="14"/>
        <v>0</v>
      </c>
      <c r="G97" s="107"/>
      <c r="H97" s="109"/>
      <c r="I97" s="113">
        <f t="shared" si="13"/>
        <v>0</v>
      </c>
      <c r="J97" s="116">
        <f t="shared" si="15"/>
      </c>
      <c r="K97" s="109">
        <f t="shared" si="16"/>
      </c>
      <c r="L97" s="113" t="e">
        <f t="shared" si="7"/>
        <v>#VALUE!</v>
      </c>
    </row>
    <row r="98" spans="1:12" s="2" customFormat="1" ht="15" hidden="1">
      <c r="A98" s="48" t="s">
        <v>89</v>
      </c>
      <c r="B98" s="74"/>
      <c r="C98" s="58"/>
      <c r="D98" s="33" t="e">
        <f t="shared" si="12"/>
        <v>#DIV/0!</v>
      </c>
      <c r="E98" s="38"/>
      <c r="F98" s="127">
        <f t="shared" si="14"/>
        <v>0</v>
      </c>
      <c r="G98" s="30"/>
      <c r="H98" s="38"/>
      <c r="I98" s="80">
        <f t="shared" si="13"/>
        <v>0</v>
      </c>
      <c r="J98" s="58">
        <f t="shared" si="15"/>
      </c>
      <c r="K98" s="38">
        <f t="shared" si="16"/>
      </c>
      <c r="L98" s="80" t="e">
        <f t="shared" si="7"/>
        <v>#VALUE!</v>
      </c>
    </row>
    <row r="99" spans="1:12" s="2" customFormat="1" ht="15" hidden="1">
      <c r="A99" s="48" t="s">
        <v>58</v>
      </c>
      <c r="B99" s="74"/>
      <c r="C99" s="58"/>
      <c r="D99" s="33" t="e">
        <f t="shared" si="12"/>
        <v>#DIV/0!</v>
      </c>
      <c r="E99" s="38"/>
      <c r="F99" s="127">
        <f t="shared" si="14"/>
        <v>0</v>
      </c>
      <c r="G99" s="30"/>
      <c r="H99" s="38"/>
      <c r="I99" s="80">
        <f t="shared" si="13"/>
        <v>0</v>
      </c>
      <c r="J99" s="58">
        <f t="shared" si="15"/>
      </c>
      <c r="K99" s="38">
        <f t="shared" si="16"/>
      </c>
      <c r="L99" s="80" t="e">
        <f t="shared" si="7"/>
        <v>#VALUE!</v>
      </c>
    </row>
    <row r="100" spans="1:12" s="2" customFormat="1" ht="15" hidden="1">
      <c r="A100" s="48" t="s">
        <v>59</v>
      </c>
      <c r="B100" s="74"/>
      <c r="C100" s="58"/>
      <c r="D100" s="33" t="e">
        <f t="shared" si="12"/>
        <v>#DIV/0!</v>
      </c>
      <c r="E100" s="38"/>
      <c r="F100" s="127">
        <f t="shared" si="14"/>
        <v>0</v>
      </c>
      <c r="G100" s="30"/>
      <c r="H100" s="38"/>
      <c r="I100" s="80">
        <f t="shared" si="13"/>
        <v>0</v>
      </c>
      <c r="J100" s="58">
        <f t="shared" si="15"/>
      </c>
      <c r="K100" s="38">
        <f t="shared" si="16"/>
      </c>
      <c r="L100" s="80" t="e">
        <f t="shared" si="7"/>
        <v>#VALUE!</v>
      </c>
    </row>
    <row r="101" spans="1:12" s="2" customFormat="1" ht="15" hidden="1">
      <c r="A101" s="49" t="s">
        <v>90</v>
      </c>
      <c r="B101" s="81">
        <v>0.65</v>
      </c>
      <c r="C101" s="59"/>
      <c r="D101" s="82">
        <f t="shared" si="12"/>
        <v>0</v>
      </c>
      <c r="E101" s="41">
        <v>0.537</v>
      </c>
      <c r="F101" s="148">
        <f t="shared" si="14"/>
        <v>-0.537</v>
      </c>
      <c r="G101" s="39"/>
      <c r="H101" s="41">
        <v>0.776</v>
      </c>
      <c r="I101" s="83">
        <f t="shared" si="13"/>
        <v>-0.776</v>
      </c>
      <c r="J101" s="59">
        <f t="shared" si="15"/>
      </c>
      <c r="K101" s="41">
        <f t="shared" si="16"/>
        <v>14.450651769087523</v>
      </c>
      <c r="L101" s="83" t="e">
        <f>J101-K101</f>
        <v>#VALUE!</v>
      </c>
    </row>
    <row r="102" spans="1:12" s="2" customFormat="1" ht="15.75" hidden="1">
      <c r="A102" s="140" t="s">
        <v>91</v>
      </c>
      <c r="B102" s="141"/>
      <c r="C102" s="142"/>
      <c r="D102" s="143" t="e">
        <f t="shared" si="12"/>
        <v>#DIV/0!</v>
      </c>
      <c r="E102" s="142"/>
      <c r="F102" s="144">
        <f t="shared" si="14"/>
        <v>0</v>
      </c>
      <c r="G102" s="142"/>
      <c r="H102" s="142"/>
      <c r="I102" s="143">
        <f t="shared" si="13"/>
        <v>0</v>
      </c>
      <c r="J102" s="142">
        <f t="shared" si="15"/>
      </c>
      <c r="K102" s="142">
        <f t="shared" si="16"/>
      </c>
      <c r="L102" s="145" t="e">
        <f>J102-K102</f>
        <v>#VALUE!</v>
      </c>
    </row>
    <row r="104" spans="1:7" s="5" customFormat="1" ht="15">
      <c r="A104" s="4"/>
      <c r="B104" s="4"/>
      <c r="G104" s="2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7" customFormat="1" ht="15">
      <c r="A115" s="4"/>
      <c r="B115" s="4"/>
      <c r="G115" s="8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5"/>
      <c r="C148" s="195"/>
      <c r="D148" s="195"/>
    </row>
    <row r="149" spans="1:2" s="8" customFormat="1" ht="15.75">
      <c r="A149" s="21"/>
      <c r="B149" s="6"/>
    </row>
    <row r="150" spans="1:4" s="8" customFormat="1" ht="15">
      <c r="A150" s="6"/>
      <c r="B150" s="195"/>
      <c r="C150" s="195"/>
      <c r="D150" s="195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50:D150"/>
    <mergeCell ref="J3:L3"/>
    <mergeCell ref="A3:A4"/>
    <mergeCell ref="B3:B4"/>
    <mergeCell ref="C3:F3"/>
    <mergeCell ref="G3:I3"/>
    <mergeCell ref="B148:D148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8" sqref="P18"/>
    </sheetView>
  </sheetViews>
  <sheetFormatPr defaultColWidth="9.00390625" defaultRowHeight="12.75"/>
  <cols>
    <col min="1" max="1" width="31.75390625" style="9" customWidth="1"/>
    <col min="2" max="2" width="14.875" style="9" customWidth="1"/>
    <col min="3" max="3" width="10.75390625" style="9" customWidth="1"/>
    <col min="4" max="4" width="12.8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1" t="s">
        <v>104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6.5" customHeight="1">
      <c r="A2" s="11" t="str">
        <f>зерноск!A2</f>
        <v>по состоянию на 17 августа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22.5" customHeight="1">
      <c r="A3" s="202" t="s">
        <v>1</v>
      </c>
      <c r="B3" s="196" t="s">
        <v>119</v>
      </c>
      <c r="C3" s="196" t="s">
        <v>96</v>
      </c>
      <c r="D3" s="196"/>
      <c r="E3" s="198"/>
      <c r="F3" s="198"/>
      <c r="G3" s="200" t="s">
        <v>60</v>
      </c>
      <c r="H3" s="198"/>
      <c r="I3" s="201"/>
      <c r="J3" s="199" t="s">
        <v>0</v>
      </c>
      <c r="K3" s="199"/>
      <c r="L3" s="199"/>
    </row>
    <row r="4" spans="1:12" s="10" customFormat="1" ht="42.75" customHeight="1">
      <c r="A4" s="203"/>
      <c r="B4" s="196"/>
      <c r="C4" s="1" t="s">
        <v>105</v>
      </c>
      <c r="D4" s="63" t="s">
        <v>122</v>
      </c>
      <c r="E4" s="1" t="s">
        <v>102</v>
      </c>
      <c r="F4" s="1" t="s">
        <v>106</v>
      </c>
      <c r="G4" s="129" t="s">
        <v>105</v>
      </c>
      <c r="H4" s="1" t="s">
        <v>102</v>
      </c>
      <c r="I4" s="86" t="s">
        <v>106</v>
      </c>
      <c r="J4" s="1" t="s">
        <v>105</v>
      </c>
      <c r="K4" s="1" t="s">
        <v>102</v>
      </c>
      <c r="L4" s="1" t="s">
        <v>106</v>
      </c>
    </row>
    <row r="5" spans="1:12" s="14" customFormat="1" ht="15.75">
      <c r="A5" s="130" t="s">
        <v>2</v>
      </c>
      <c r="B5" s="72">
        <v>8336.08</v>
      </c>
      <c r="C5" s="25">
        <f>C6+C25+C36+C45+C53+C68+C75+C92</f>
        <v>4132.790999999999</v>
      </c>
      <c r="D5" s="77">
        <f>C5/B5*100</f>
        <v>49.57715137090814</v>
      </c>
      <c r="E5" s="31">
        <v>3252.1940000000004</v>
      </c>
      <c r="F5" s="50">
        <f aca="true" t="shared" si="0" ref="F5:F70">C5-E5</f>
        <v>880.5969999999988</v>
      </c>
      <c r="G5" s="135">
        <f>G6+G25+G36+G45+G53+G68+G75+G92</f>
        <v>10481.5624</v>
      </c>
      <c r="H5" s="31">
        <v>10838.3436</v>
      </c>
      <c r="I5" s="124">
        <f>G5-H5</f>
        <v>-356.78119999999944</v>
      </c>
      <c r="J5" s="62">
        <f>G5/C5*10</f>
        <v>25.361946442488872</v>
      </c>
      <c r="K5" s="31">
        <f>H5/E5*10</f>
        <v>33.32625175496911</v>
      </c>
      <c r="L5" s="50">
        <f>J5-K5</f>
        <v>-7.964305312480235</v>
      </c>
    </row>
    <row r="6" spans="1:12" s="15" customFormat="1" ht="15.75">
      <c r="A6" s="131" t="s">
        <v>3</v>
      </c>
      <c r="B6" s="73">
        <v>1856.31</v>
      </c>
      <c r="C6" s="26">
        <f>SUM(C7:C23)</f>
        <v>1569.2009999999998</v>
      </c>
      <c r="D6" s="37">
        <f aca="true" t="shared" si="1" ref="D6:D69">C6/B6*100</f>
        <v>84.53334841702086</v>
      </c>
      <c r="E6" s="32">
        <v>1119.193</v>
      </c>
      <c r="F6" s="51">
        <f t="shared" si="0"/>
        <v>450.0079999999998</v>
      </c>
      <c r="G6" s="136">
        <f>SUM(G7:G23)</f>
        <v>5267.979</v>
      </c>
      <c r="H6" s="32">
        <v>4544.427</v>
      </c>
      <c r="I6" s="125">
        <f aca="true" t="shared" si="2" ref="I6:I69">G6-H6</f>
        <v>723.5520000000006</v>
      </c>
      <c r="J6" s="29">
        <f>IF(C6&gt;0,G6/C6*10,"")</f>
        <v>33.5710912751139</v>
      </c>
      <c r="K6" s="37">
        <f>IF(E6&gt;0,H6/E6*10,"")</f>
        <v>40.604498062443206</v>
      </c>
      <c r="L6" s="56">
        <f>J6-K6</f>
        <v>-7.033406787329305</v>
      </c>
    </row>
    <row r="7" spans="1:12" s="2" customFormat="1" ht="15">
      <c r="A7" s="132" t="s">
        <v>4</v>
      </c>
      <c r="B7" s="74">
        <v>134.27</v>
      </c>
      <c r="C7" s="30">
        <v>103.6</v>
      </c>
      <c r="D7" s="38">
        <f t="shared" si="1"/>
        <v>77.15796529381097</v>
      </c>
      <c r="E7" s="33">
        <v>139.78</v>
      </c>
      <c r="F7" s="57">
        <f t="shared" si="0"/>
        <v>-36.18000000000001</v>
      </c>
      <c r="G7" s="58">
        <v>384.9</v>
      </c>
      <c r="H7" s="38">
        <v>603.52</v>
      </c>
      <c r="I7" s="126">
        <f t="shared" si="2"/>
        <v>-218.62</v>
      </c>
      <c r="J7" s="30">
        <f>IF(C7&gt;0,G7/C7*10,"")</f>
        <v>37.15250965250965</v>
      </c>
      <c r="K7" s="38">
        <f>IF(E7&gt;0,H7/E7*10,"")</f>
        <v>43.17642008871083</v>
      </c>
      <c r="L7" s="57">
        <f aca="true" t="shared" si="3" ref="L7:L70">J7-K7</f>
        <v>-6.023910436201177</v>
      </c>
    </row>
    <row r="8" spans="1:12" s="2" customFormat="1" ht="15">
      <c r="A8" s="132" t="s">
        <v>5</v>
      </c>
      <c r="B8" s="74">
        <v>24.32</v>
      </c>
      <c r="C8" s="30">
        <v>8.1</v>
      </c>
      <c r="D8" s="38">
        <f t="shared" si="1"/>
        <v>33.305921052631575</v>
      </c>
      <c r="E8" s="33">
        <v>4.12</v>
      </c>
      <c r="F8" s="57">
        <f t="shared" si="0"/>
        <v>3.9799999999999995</v>
      </c>
      <c r="G8" s="58">
        <v>46.03</v>
      </c>
      <c r="H8" s="38">
        <v>14.2</v>
      </c>
      <c r="I8" s="126">
        <f t="shared" si="2"/>
        <v>31.830000000000002</v>
      </c>
      <c r="J8" s="30">
        <f aca="true" t="shared" si="4" ref="J8:J71">IF(C8&gt;0,G8/C8*10,"")</f>
        <v>56.827160493827165</v>
      </c>
      <c r="K8" s="38">
        <f aca="true" t="shared" si="5" ref="K8:K71">IF(E8&gt;0,H8/E8*10,"")</f>
        <v>34.46601941747573</v>
      </c>
      <c r="L8" s="57">
        <f t="shared" si="3"/>
        <v>22.361141076351437</v>
      </c>
    </row>
    <row r="9" spans="1:12" s="2" customFormat="1" ht="15">
      <c r="A9" s="132" t="s">
        <v>6</v>
      </c>
      <c r="B9" s="74">
        <v>16.88</v>
      </c>
      <c r="C9" s="30">
        <v>2.71</v>
      </c>
      <c r="D9" s="38">
        <f t="shared" si="1"/>
        <v>16.054502369668246</v>
      </c>
      <c r="E9" s="33">
        <v>0.6</v>
      </c>
      <c r="F9" s="57">
        <f t="shared" si="0"/>
        <v>2.11</v>
      </c>
      <c r="G9" s="58">
        <v>5.58</v>
      </c>
      <c r="H9" s="38">
        <v>1.9</v>
      </c>
      <c r="I9" s="126">
        <f t="shared" si="2"/>
        <v>3.68</v>
      </c>
      <c r="J9" s="30">
        <f t="shared" si="4"/>
        <v>20.59040590405904</v>
      </c>
      <c r="K9" s="38">
        <f t="shared" si="5"/>
        <v>31.666666666666664</v>
      </c>
      <c r="L9" s="57">
        <f t="shared" si="3"/>
        <v>-11.076260762607625</v>
      </c>
    </row>
    <row r="10" spans="1:12" s="2" customFormat="1" ht="15">
      <c r="A10" s="132" t="s">
        <v>7</v>
      </c>
      <c r="B10" s="74">
        <v>357.44</v>
      </c>
      <c r="C10" s="30">
        <v>336.5</v>
      </c>
      <c r="D10" s="38">
        <f t="shared" si="1"/>
        <v>94.14167412712622</v>
      </c>
      <c r="E10" s="33">
        <v>282.7</v>
      </c>
      <c r="F10" s="57">
        <f t="shared" si="0"/>
        <v>53.80000000000001</v>
      </c>
      <c r="G10" s="58">
        <v>909</v>
      </c>
      <c r="H10" s="38">
        <v>992.2</v>
      </c>
      <c r="I10" s="126">
        <f t="shared" si="2"/>
        <v>-83.20000000000005</v>
      </c>
      <c r="J10" s="30">
        <f t="shared" si="4"/>
        <v>27.013372956909365</v>
      </c>
      <c r="K10" s="38">
        <f t="shared" si="5"/>
        <v>35.09727626459144</v>
      </c>
      <c r="L10" s="57">
        <f t="shared" si="3"/>
        <v>-8.083903307682078</v>
      </c>
    </row>
    <row r="11" spans="1:12" s="2" customFormat="1" ht="15">
      <c r="A11" s="132" t="s">
        <v>8</v>
      </c>
      <c r="B11" s="74">
        <v>13.03</v>
      </c>
      <c r="C11" s="30">
        <v>4.938</v>
      </c>
      <c r="D11" s="38">
        <f t="shared" si="1"/>
        <v>37.89716039907905</v>
      </c>
      <c r="E11" s="33">
        <v>0.2</v>
      </c>
      <c r="F11" s="57">
        <f t="shared" si="0"/>
        <v>4.7379999999999995</v>
      </c>
      <c r="G11" s="58">
        <v>12.857</v>
      </c>
      <c r="H11" s="38">
        <v>0.7</v>
      </c>
      <c r="I11" s="126">
        <f t="shared" si="2"/>
        <v>12.157</v>
      </c>
      <c r="J11" s="30">
        <f t="shared" si="4"/>
        <v>26.03685702713649</v>
      </c>
      <c r="K11" s="38">
        <f t="shared" si="5"/>
        <v>34.99999999999999</v>
      </c>
      <c r="L11" s="57">
        <f t="shared" si="3"/>
        <v>-8.963142972863501</v>
      </c>
    </row>
    <row r="12" spans="1:14" s="2" customFormat="1" ht="15">
      <c r="A12" s="132" t="s">
        <v>9</v>
      </c>
      <c r="B12" s="74">
        <v>8.94</v>
      </c>
      <c r="C12" s="30">
        <v>4</v>
      </c>
      <c r="D12" s="38">
        <f t="shared" si="1"/>
        <v>44.742729306487696</v>
      </c>
      <c r="E12" s="33">
        <v>0.6</v>
      </c>
      <c r="F12" s="57">
        <f t="shared" si="0"/>
        <v>3.4</v>
      </c>
      <c r="G12" s="58">
        <v>10.1</v>
      </c>
      <c r="H12" s="38">
        <v>1.9</v>
      </c>
      <c r="I12" s="126">
        <f t="shared" si="2"/>
        <v>8.2</v>
      </c>
      <c r="J12" s="30">
        <f t="shared" si="4"/>
        <v>25.25</v>
      </c>
      <c r="K12" s="38">
        <f t="shared" si="5"/>
        <v>31.666666666666664</v>
      </c>
      <c r="L12" s="57">
        <f t="shared" si="3"/>
        <v>-6.416666666666664</v>
      </c>
      <c r="M12" s="24"/>
      <c r="N12" s="24"/>
    </row>
    <row r="13" spans="1:12" s="2" customFormat="1" ht="15" hidden="1">
      <c r="A13" s="132" t="s">
        <v>10</v>
      </c>
      <c r="B13" s="74">
        <v>5.84</v>
      </c>
      <c r="C13" s="30"/>
      <c r="D13" s="38">
        <f t="shared" si="1"/>
        <v>0</v>
      </c>
      <c r="E13" s="33"/>
      <c r="F13" s="57">
        <f t="shared" si="0"/>
        <v>0</v>
      </c>
      <c r="G13" s="58"/>
      <c r="H13" s="38"/>
      <c r="I13" s="126">
        <f t="shared" si="2"/>
        <v>0</v>
      </c>
      <c r="J13" s="30">
        <f t="shared" si="4"/>
      </c>
      <c r="K13" s="38">
        <f t="shared" si="5"/>
      </c>
      <c r="L13" s="57" t="e">
        <f t="shared" si="3"/>
        <v>#VALUE!</v>
      </c>
    </row>
    <row r="14" spans="1:12" s="2" customFormat="1" ht="15">
      <c r="A14" s="132" t="s">
        <v>11</v>
      </c>
      <c r="B14" s="74">
        <v>238.88</v>
      </c>
      <c r="C14" s="30">
        <v>238.9</v>
      </c>
      <c r="D14" s="38">
        <f t="shared" si="1"/>
        <v>100.0083724045546</v>
      </c>
      <c r="E14" s="33">
        <v>222.8</v>
      </c>
      <c r="F14" s="57">
        <f t="shared" si="0"/>
        <v>16.099999999999994</v>
      </c>
      <c r="G14" s="58">
        <v>996.2</v>
      </c>
      <c r="H14" s="38">
        <v>1010</v>
      </c>
      <c r="I14" s="126">
        <f t="shared" si="2"/>
        <v>-13.799999999999955</v>
      </c>
      <c r="J14" s="30">
        <f t="shared" si="4"/>
        <v>41.69945583926329</v>
      </c>
      <c r="K14" s="38">
        <f t="shared" si="5"/>
        <v>45.33213644524237</v>
      </c>
      <c r="L14" s="57">
        <f t="shared" si="3"/>
        <v>-3.6326806059790826</v>
      </c>
    </row>
    <row r="15" spans="1:12" s="2" customFormat="1" ht="15">
      <c r="A15" s="132" t="s">
        <v>12</v>
      </c>
      <c r="B15" s="74">
        <v>225.99</v>
      </c>
      <c r="C15" s="30">
        <v>220</v>
      </c>
      <c r="D15" s="38">
        <f t="shared" si="1"/>
        <v>97.34944024071861</v>
      </c>
      <c r="E15" s="33">
        <v>130</v>
      </c>
      <c r="F15" s="57">
        <f t="shared" si="0"/>
        <v>90</v>
      </c>
      <c r="G15" s="58">
        <v>850</v>
      </c>
      <c r="H15" s="38">
        <v>554.2</v>
      </c>
      <c r="I15" s="126">
        <f t="shared" si="2"/>
        <v>295.79999999999995</v>
      </c>
      <c r="J15" s="30">
        <f t="shared" si="4"/>
        <v>38.63636363636364</v>
      </c>
      <c r="K15" s="38">
        <f t="shared" si="5"/>
        <v>42.63076923076923</v>
      </c>
      <c r="L15" s="57">
        <f t="shared" si="3"/>
        <v>-3.994405594405592</v>
      </c>
    </row>
    <row r="16" spans="1:12" s="2" customFormat="1" ht="15">
      <c r="A16" s="132" t="s">
        <v>92</v>
      </c>
      <c r="B16" s="74">
        <v>32.25</v>
      </c>
      <c r="C16" s="30">
        <v>14.59</v>
      </c>
      <c r="D16" s="38">
        <f t="shared" si="1"/>
        <v>45.24031007751938</v>
      </c>
      <c r="E16" s="33"/>
      <c r="F16" s="57">
        <f t="shared" si="0"/>
        <v>14.59</v>
      </c>
      <c r="G16" s="58">
        <v>42.81</v>
      </c>
      <c r="H16" s="38"/>
      <c r="I16" s="126">
        <f t="shared" si="2"/>
        <v>42.81</v>
      </c>
      <c r="J16" s="30">
        <f t="shared" si="4"/>
        <v>29.342015078821113</v>
      </c>
      <c r="K16" s="38">
        <f t="shared" si="5"/>
      </c>
      <c r="L16" s="212" t="e">
        <f t="shared" si="3"/>
        <v>#VALUE!</v>
      </c>
    </row>
    <row r="17" spans="1:12" s="2" customFormat="1" ht="15">
      <c r="A17" s="132" t="s">
        <v>13</v>
      </c>
      <c r="B17" s="74">
        <v>191.57</v>
      </c>
      <c r="C17" s="30">
        <v>166.72</v>
      </c>
      <c r="D17" s="38">
        <f t="shared" si="1"/>
        <v>87.02824032990551</v>
      </c>
      <c r="E17" s="33">
        <v>84.53</v>
      </c>
      <c r="F17" s="57">
        <f t="shared" si="0"/>
        <v>82.19</v>
      </c>
      <c r="G17" s="58">
        <v>580.03</v>
      </c>
      <c r="H17" s="38">
        <v>343.379</v>
      </c>
      <c r="I17" s="126">
        <f t="shared" si="2"/>
        <v>236.65099999999995</v>
      </c>
      <c r="J17" s="30">
        <f t="shared" si="4"/>
        <v>34.7906669865643</v>
      </c>
      <c r="K17" s="38">
        <f t="shared" si="5"/>
        <v>40.622145983674436</v>
      </c>
      <c r="L17" s="57">
        <f t="shared" si="3"/>
        <v>-5.831478997110139</v>
      </c>
    </row>
    <row r="18" spans="1:12" s="2" customFormat="1" ht="15">
      <c r="A18" s="132" t="s">
        <v>14</v>
      </c>
      <c r="B18" s="74">
        <v>157.4</v>
      </c>
      <c r="C18" s="30">
        <v>95</v>
      </c>
      <c r="D18" s="38">
        <f t="shared" si="1"/>
        <v>60.35578144853875</v>
      </c>
      <c r="E18" s="33">
        <v>25</v>
      </c>
      <c r="F18" s="57">
        <f t="shared" si="0"/>
        <v>70</v>
      </c>
      <c r="G18" s="58">
        <v>280.3</v>
      </c>
      <c r="H18" s="38">
        <v>99</v>
      </c>
      <c r="I18" s="126">
        <f t="shared" si="2"/>
        <v>181.3</v>
      </c>
      <c r="J18" s="30">
        <f t="shared" si="4"/>
        <v>29.50526315789474</v>
      </c>
      <c r="K18" s="38">
        <f t="shared" si="5"/>
        <v>39.6</v>
      </c>
      <c r="L18" s="57">
        <f t="shared" si="3"/>
        <v>-10.094736842105263</v>
      </c>
    </row>
    <row r="19" spans="1:12" s="2" customFormat="1" ht="15">
      <c r="A19" s="132" t="s">
        <v>15</v>
      </c>
      <c r="B19" s="74">
        <v>10.27</v>
      </c>
      <c r="C19" s="30">
        <v>0.8</v>
      </c>
      <c r="D19" s="38">
        <f t="shared" si="1"/>
        <v>7.789678675754626</v>
      </c>
      <c r="E19" s="33">
        <v>0.213</v>
      </c>
      <c r="F19" s="57">
        <f t="shared" si="0"/>
        <v>0.5870000000000001</v>
      </c>
      <c r="G19" s="58">
        <v>1.8</v>
      </c>
      <c r="H19" s="38">
        <v>0.908</v>
      </c>
      <c r="I19" s="126">
        <f t="shared" si="2"/>
        <v>0.892</v>
      </c>
      <c r="J19" s="30">
        <f t="shared" si="4"/>
        <v>22.5</v>
      </c>
      <c r="K19" s="38">
        <f t="shared" si="5"/>
        <v>42.629107981220656</v>
      </c>
      <c r="L19" s="57">
        <f t="shared" si="3"/>
        <v>-20.129107981220656</v>
      </c>
    </row>
    <row r="20" spans="1:12" s="2" customFormat="1" ht="15">
      <c r="A20" s="132" t="s">
        <v>16</v>
      </c>
      <c r="B20" s="74">
        <v>287.05</v>
      </c>
      <c r="C20" s="30">
        <v>265.2</v>
      </c>
      <c r="D20" s="38">
        <f t="shared" si="1"/>
        <v>92.3880856993555</v>
      </c>
      <c r="E20" s="33">
        <v>188.2</v>
      </c>
      <c r="F20" s="57">
        <f t="shared" si="0"/>
        <v>77</v>
      </c>
      <c r="G20" s="58">
        <v>816.8</v>
      </c>
      <c r="H20" s="38">
        <v>760.3</v>
      </c>
      <c r="I20" s="126">
        <f t="shared" si="2"/>
        <v>56.5</v>
      </c>
      <c r="J20" s="30">
        <f t="shared" si="4"/>
        <v>30.799396681749624</v>
      </c>
      <c r="K20" s="38">
        <f t="shared" si="5"/>
        <v>40.39851222104144</v>
      </c>
      <c r="L20" s="57">
        <f t="shared" si="3"/>
        <v>-9.59911553929182</v>
      </c>
    </row>
    <row r="21" spans="1:12" s="2" customFormat="1" ht="15">
      <c r="A21" s="132" t="s">
        <v>17</v>
      </c>
      <c r="B21" s="74">
        <v>3.61</v>
      </c>
      <c r="C21" s="30">
        <v>0.3</v>
      </c>
      <c r="D21" s="38">
        <f t="shared" si="1"/>
        <v>8.310249307479225</v>
      </c>
      <c r="E21" s="33"/>
      <c r="F21" s="57">
        <f t="shared" si="0"/>
        <v>0.3</v>
      </c>
      <c r="G21" s="58">
        <v>1.5</v>
      </c>
      <c r="H21" s="38"/>
      <c r="I21" s="126">
        <f t="shared" si="2"/>
        <v>1.5</v>
      </c>
      <c r="J21" s="30">
        <f t="shared" si="4"/>
        <v>50</v>
      </c>
      <c r="K21" s="38">
        <f t="shared" si="5"/>
      </c>
      <c r="L21" s="212" t="e">
        <f t="shared" si="3"/>
        <v>#VALUE!</v>
      </c>
    </row>
    <row r="22" spans="1:12" s="2" customFormat="1" ht="15">
      <c r="A22" s="132" t="s">
        <v>18</v>
      </c>
      <c r="B22" s="74">
        <v>135.54</v>
      </c>
      <c r="C22" s="30">
        <v>102.6</v>
      </c>
      <c r="D22" s="38">
        <f t="shared" si="1"/>
        <v>75.69721115537848</v>
      </c>
      <c r="E22" s="33">
        <v>40.45</v>
      </c>
      <c r="F22" s="57">
        <f t="shared" si="0"/>
        <v>62.14999999999999</v>
      </c>
      <c r="G22" s="58">
        <v>317.3</v>
      </c>
      <c r="H22" s="38">
        <v>162.22</v>
      </c>
      <c r="I22" s="126">
        <f t="shared" si="2"/>
        <v>155.08</v>
      </c>
      <c r="J22" s="30">
        <f t="shared" si="4"/>
        <v>30.92592592592593</v>
      </c>
      <c r="K22" s="38">
        <f t="shared" si="5"/>
        <v>40.10383189122373</v>
      </c>
      <c r="L22" s="57">
        <f t="shared" si="3"/>
        <v>-9.177905965297796</v>
      </c>
    </row>
    <row r="23" spans="1:12" s="2" customFormat="1" ht="15">
      <c r="A23" s="132" t="s">
        <v>19</v>
      </c>
      <c r="B23" s="74">
        <v>12.97</v>
      </c>
      <c r="C23" s="30">
        <v>5.243</v>
      </c>
      <c r="D23" s="38">
        <f t="shared" si="1"/>
        <v>40.424055512721665</v>
      </c>
      <c r="E23" s="33"/>
      <c r="F23" s="57">
        <f t="shared" si="0"/>
        <v>5.243</v>
      </c>
      <c r="G23" s="58">
        <v>12.772</v>
      </c>
      <c r="H23" s="38"/>
      <c r="I23" s="126">
        <f t="shared" si="2"/>
        <v>12.772</v>
      </c>
      <c r="J23" s="30">
        <f t="shared" si="4"/>
        <v>24.360099179858857</v>
      </c>
      <c r="K23" s="38">
        <f t="shared" si="5"/>
      </c>
      <c r="L23" s="212" t="e">
        <f t="shared" si="3"/>
        <v>#VALUE!</v>
      </c>
    </row>
    <row r="24" spans="1:12" s="2" customFormat="1" ht="15" hidden="1">
      <c r="A24" s="132"/>
      <c r="B24" s="74"/>
      <c r="C24" s="30"/>
      <c r="D24" s="38" t="e">
        <f t="shared" si="1"/>
        <v>#DIV/0!</v>
      </c>
      <c r="E24" s="33"/>
      <c r="F24" s="57"/>
      <c r="G24" s="58"/>
      <c r="H24" s="38"/>
      <c r="I24" s="126"/>
      <c r="J24" s="30">
        <f t="shared" si="4"/>
      </c>
      <c r="K24" s="38">
        <f t="shared" si="5"/>
      </c>
      <c r="L24" s="57" t="e">
        <f t="shared" si="3"/>
        <v>#VALUE!</v>
      </c>
    </row>
    <row r="25" spans="1:12" s="15" customFormat="1" ht="15.75">
      <c r="A25" s="131" t="s">
        <v>20</v>
      </c>
      <c r="B25" s="73">
        <v>123.35</v>
      </c>
      <c r="C25" s="26">
        <f>SUM(C26:C35)-C29</f>
        <v>41.366</v>
      </c>
      <c r="D25" s="37">
        <f t="shared" si="1"/>
        <v>33.53546817997568</v>
      </c>
      <c r="E25" s="32">
        <v>2.4</v>
      </c>
      <c r="F25" s="51">
        <f t="shared" si="0"/>
        <v>38.966</v>
      </c>
      <c r="G25" s="136">
        <f>SUM(G26:G35)-G29</f>
        <v>111.33299999999998</v>
      </c>
      <c r="H25" s="32">
        <v>10.600000000000001</v>
      </c>
      <c r="I25" s="125">
        <f t="shared" si="2"/>
        <v>100.73299999999998</v>
      </c>
      <c r="J25" s="29">
        <f t="shared" si="4"/>
        <v>26.914132379248656</v>
      </c>
      <c r="K25" s="37">
        <f t="shared" si="5"/>
        <v>44.16666666666668</v>
      </c>
      <c r="L25" s="56">
        <f t="shared" si="3"/>
        <v>-17.252534287418023</v>
      </c>
    </row>
    <row r="26" spans="1:12" s="2" customFormat="1" ht="15" hidden="1">
      <c r="A26" s="132" t="s">
        <v>61</v>
      </c>
      <c r="B26" s="74"/>
      <c r="C26" s="30"/>
      <c r="D26" s="38" t="e">
        <f t="shared" si="1"/>
        <v>#DIV/0!</v>
      </c>
      <c r="E26" s="33"/>
      <c r="F26" s="57">
        <f t="shared" si="0"/>
        <v>0</v>
      </c>
      <c r="G26" s="58"/>
      <c r="H26" s="38"/>
      <c r="I26" s="126">
        <f t="shared" si="2"/>
        <v>0</v>
      </c>
      <c r="J26" s="30">
        <f t="shared" si="4"/>
      </c>
      <c r="K26" s="38">
        <f t="shared" si="5"/>
      </c>
      <c r="L26" s="57" t="e">
        <f t="shared" si="3"/>
        <v>#VALUE!</v>
      </c>
    </row>
    <row r="27" spans="1:12" s="2" customFormat="1" ht="15" hidden="1">
      <c r="A27" s="132" t="s">
        <v>21</v>
      </c>
      <c r="B27" s="74"/>
      <c r="C27" s="30"/>
      <c r="D27" s="38" t="e">
        <f t="shared" si="1"/>
        <v>#DIV/0!</v>
      </c>
      <c r="E27" s="33"/>
      <c r="F27" s="57">
        <f t="shared" si="0"/>
        <v>0</v>
      </c>
      <c r="G27" s="58"/>
      <c r="H27" s="38"/>
      <c r="I27" s="126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132" t="s">
        <v>22</v>
      </c>
      <c r="B28" s="74">
        <v>0.79</v>
      </c>
      <c r="C28" s="30"/>
      <c r="D28" s="38">
        <f t="shared" si="1"/>
        <v>0</v>
      </c>
      <c r="E28" s="33"/>
      <c r="F28" s="57">
        <f t="shared" si="0"/>
        <v>0</v>
      </c>
      <c r="G28" s="58"/>
      <c r="H28" s="38"/>
      <c r="I28" s="126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132" t="s">
        <v>62</v>
      </c>
      <c r="B29" s="74"/>
      <c r="C29" s="30"/>
      <c r="D29" s="38" t="e">
        <f t="shared" si="1"/>
        <v>#DIV/0!</v>
      </c>
      <c r="E29" s="33"/>
      <c r="F29" s="57">
        <f t="shared" si="0"/>
        <v>0</v>
      </c>
      <c r="G29" s="58"/>
      <c r="H29" s="38"/>
      <c r="I29" s="126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>
      <c r="A30" s="132" t="s">
        <v>23</v>
      </c>
      <c r="B30" s="74">
        <v>68.55</v>
      </c>
      <c r="C30" s="30">
        <v>16.665</v>
      </c>
      <c r="D30" s="38">
        <f t="shared" si="1"/>
        <v>24.310722100656452</v>
      </c>
      <c r="E30" s="33"/>
      <c r="F30" s="57">
        <f t="shared" si="0"/>
        <v>16.665</v>
      </c>
      <c r="G30" s="58">
        <v>35.013</v>
      </c>
      <c r="H30" s="38"/>
      <c r="I30" s="126">
        <f t="shared" si="2"/>
        <v>35.013</v>
      </c>
      <c r="J30" s="30">
        <f t="shared" si="4"/>
        <v>21.009900990099013</v>
      </c>
      <c r="K30" s="38">
        <f t="shared" si="5"/>
      </c>
      <c r="L30" s="212" t="e">
        <f t="shared" si="3"/>
        <v>#VALUE!</v>
      </c>
    </row>
    <row r="31" spans="1:12" s="2" customFormat="1" ht="15">
      <c r="A31" s="132" t="s">
        <v>24</v>
      </c>
      <c r="B31" s="74">
        <v>15.92</v>
      </c>
      <c r="C31" s="30">
        <v>12.7</v>
      </c>
      <c r="D31" s="38">
        <f t="shared" si="1"/>
        <v>79.77386934673366</v>
      </c>
      <c r="E31" s="33">
        <v>2</v>
      </c>
      <c r="F31" s="57">
        <f t="shared" si="0"/>
        <v>10.7</v>
      </c>
      <c r="G31" s="58">
        <v>39.3</v>
      </c>
      <c r="H31" s="38">
        <v>9.3</v>
      </c>
      <c r="I31" s="126">
        <f t="shared" si="2"/>
        <v>29.999999999999996</v>
      </c>
      <c r="J31" s="30">
        <f t="shared" si="4"/>
        <v>30.944881889763778</v>
      </c>
      <c r="K31" s="38">
        <f t="shared" si="5"/>
        <v>46.5</v>
      </c>
      <c r="L31" s="57">
        <f t="shared" si="3"/>
        <v>-15.555118110236222</v>
      </c>
    </row>
    <row r="32" spans="1:12" s="2" customFormat="1" ht="15">
      <c r="A32" s="132" t="s">
        <v>25</v>
      </c>
      <c r="B32" s="74">
        <v>26.28</v>
      </c>
      <c r="C32" s="30">
        <v>9.901</v>
      </c>
      <c r="D32" s="38">
        <f t="shared" si="1"/>
        <v>37.67503805175038</v>
      </c>
      <c r="E32" s="33"/>
      <c r="F32" s="57">
        <f t="shared" si="0"/>
        <v>9.901</v>
      </c>
      <c r="G32" s="58">
        <v>31.92</v>
      </c>
      <c r="H32" s="38"/>
      <c r="I32" s="126">
        <f t="shared" si="2"/>
        <v>31.92</v>
      </c>
      <c r="J32" s="30">
        <f t="shared" si="4"/>
        <v>32.239167760832245</v>
      </c>
      <c r="K32" s="38">
        <f t="shared" si="5"/>
      </c>
      <c r="L32" s="212" t="e">
        <f t="shared" si="3"/>
        <v>#VALUE!</v>
      </c>
    </row>
    <row r="33" spans="1:12" s="2" customFormat="1" ht="15" hidden="1">
      <c r="A33" s="132" t="s">
        <v>26</v>
      </c>
      <c r="B33" s="74"/>
      <c r="C33" s="30"/>
      <c r="D33" s="38" t="e">
        <f t="shared" si="1"/>
        <v>#DIV/0!</v>
      </c>
      <c r="E33" s="33"/>
      <c r="F33" s="57">
        <f t="shared" si="0"/>
        <v>0</v>
      </c>
      <c r="G33" s="58"/>
      <c r="H33" s="38"/>
      <c r="I33" s="126">
        <f t="shared" si="2"/>
        <v>0</v>
      </c>
      <c r="J33" s="30">
        <f t="shared" si="4"/>
      </c>
      <c r="K33" s="38">
        <f t="shared" si="5"/>
      </c>
      <c r="L33" s="57" t="e">
        <f t="shared" si="3"/>
        <v>#VALUE!</v>
      </c>
    </row>
    <row r="34" spans="1:12" s="2" customFormat="1" ht="15" hidden="1">
      <c r="A34" s="132" t="s">
        <v>27</v>
      </c>
      <c r="B34" s="74">
        <v>4.31</v>
      </c>
      <c r="C34" s="30"/>
      <c r="D34" s="38">
        <f t="shared" si="1"/>
        <v>0</v>
      </c>
      <c r="E34" s="33"/>
      <c r="F34" s="57">
        <f t="shared" si="0"/>
        <v>0</v>
      </c>
      <c r="G34" s="58"/>
      <c r="H34" s="38"/>
      <c r="I34" s="126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>
      <c r="A35" s="132" t="s">
        <v>28</v>
      </c>
      <c r="B35" s="74">
        <v>7.5</v>
      </c>
      <c r="C35" s="30">
        <v>2.1</v>
      </c>
      <c r="D35" s="38">
        <f>C35/B35*100</f>
        <v>28.000000000000004</v>
      </c>
      <c r="E35" s="33">
        <v>0.4</v>
      </c>
      <c r="F35" s="57">
        <f t="shared" si="0"/>
        <v>1.7000000000000002</v>
      </c>
      <c r="G35" s="58">
        <v>5.1</v>
      </c>
      <c r="H35" s="38">
        <v>1.3</v>
      </c>
      <c r="I35" s="126">
        <f t="shared" si="2"/>
        <v>3.8</v>
      </c>
      <c r="J35" s="30">
        <f t="shared" si="4"/>
        <v>24.285714285714285</v>
      </c>
      <c r="K35" s="38">
        <f t="shared" si="5"/>
        <v>32.5</v>
      </c>
      <c r="L35" s="57">
        <f t="shared" si="3"/>
        <v>-8.214285714285715</v>
      </c>
    </row>
    <row r="36" spans="1:14" s="15" customFormat="1" ht="15.75">
      <c r="A36" s="131" t="s">
        <v>93</v>
      </c>
      <c r="B36" s="73">
        <v>1100.38</v>
      </c>
      <c r="C36" s="26">
        <f>SUM(C37:C44)</f>
        <v>937.7299999999999</v>
      </c>
      <c r="D36" s="37">
        <f t="shared" si="1"/>
        <v>85.21874261618711</v>
      </c>
      <c r="E36" s="32">
        <v>1031.809</v>
      </c>
      <c r="F36" s="51">
        <f t="shared" si="0"/>
        <v>-94.07900000000006</v>
      </c>
      <c r="G36" s="136">
        <f>SUM(G37:G44)</f>
        <v>2118.059</v>
      </c>
      <c r="H36" s="32">
        <v>3250.8776000000003</v>
      </c>
      <c r="I36" s="125">
        <f>G36-H36</f>
        <v>-1132.8186</v>
      </c>
      <c r="J36" s="29">
        <f t="shared" si="4"/>
        <v>22.587087967751916</v>
      </c>
      <c r="K36" s="37">
        <f t="shared" si="5"/>
        <v>31.506583098228454</v>
      </c>
      <c r="L36" s="56">
        <f t="shared" si="3"/>
        <v>-8.919495130476538</v>
      </c>
      <c r="M36" s="19"/>
      <c r="N36" s="19"/>
    </row>
    <row r="37" spans="1:14" s="23" customFormat="1" ht="15">
      <c r="A37" s="132" t="s">
        <v>63</v>
      </c>
      <c r="B37" s="74">
        <v>10.45</v>
      </c>
      <c r="C37" s="27">
        <v>10.5</v>
      </c>
      <c r="D37" s="38">
        <f t="shared" si="1"/>
        <v>100.47846889952154</v>
      </c>
      <c r="E37" s="33">
        <v>11.969</v>
      </c>
      <c r="F37" s="53">
        <f t="shared" si="0"/>
        <v>-1.4689999999999994</v>
      </c>
      <c r="G37" s="137">
        <v>44.516999999999996</v>
      </c>
      <c r="H37" s="33">
        <v>51.321</v>
      </c>
      <c r="I37" s="127">
        <f t="shared" si="2"/>
        <v>-6.804000000000002</v>
      </c>
      <c r="J37" s="30">
        <f t="shared" si="4"/>
        <v>42.39714285714285</v>
      </c>
      <c r="K37" s="38">
        <f t="shared" si="5"/>
        <v>42.878268861224825</v>
      </c>
      <c r="L37" s="57">
        <f t="shared" si="3"/>
        <v>-0.4811260040819718</v>
      </c>
      <c r="M37" s="2"/>
      <c r="N37" s="2"/>
    </row>
    <row r="38" spans="1:12" s="2" customFormat="1" ht="15">
      <c r="A38" s="132" t="s">
        <v>67</v>
      </c>
      <c r="B38" s="74">
        <v>34.55</v>
      </c>
      <c r="C38" s="27">
        <v>20.2</v>
      </c>
      <c r="D38" s="38">
        <f t="shared" si="1"/>
        <v>58.465991316931984</v>
      </c>
      <c r="E38" s="33">
        <v>35.9</v>
      </c>
      <c r="F38" s="53">
        <f t="shared" si="0"/>
        <v>-15.7</v>
      </c>
      <c r="G38" s="137">
        <v>24.9</v>
      </c>
      <c r="H38" s="33">
        <v>60.73</v>
      </c>
      <c r="I38" s="127">
        <f t="shared" si="2"/>
        <v>-35.83</v>
      </c>
      <c r="J38" s="30">
        <f t="shared" si="4"/>
        <v>12.326732673267326</v>
      </c>
      <c r="K38" s="38">
        <f t="shared" si="5"/>
        <v>16.91643454038997</v>
      </c>
      <c r="L38" s="57">
        <f t="shared" si="3"/>
        <v>-4.5897018671226455</v>
      </c>
    </row>
    <row r="39" spans="1:12" s="5" customFormat="1" ht="15">
      <c r="A39" s="133" t="s">
        <v>100</v>
      </c>
      <c r="B39" s="75">
        <v>194.1</v>
      </c>
      <c r="C39" s="34">
        <v>194.1</v>
      </c>
      <c r="D39" s="38">
        <f>C39/B39*100</f>
        <v>100</v>
      </c>
      <c r="E39" s="35">
        <v>188.84</v>
      </c>
      <c r="F39" s="54">
        <f>C39-E39</f>
        <v>5.259999999999991</v>
      </c>
      <c r="G39" s="138">
        <v>315.4</v>
      </c>
      <c r="H39" s="35">
        <v>582.1266</v>
      </c>
      <c r="I39" s="128">
        <f>G39-H39</f>
        <v>-266.7266000000001</v>
      </c>
      <c r="J39" s="30">
        <f t="shared" si="4"/>
        <v>16.249356002060793</v>
      </c>
      <c r="K39" s="38">
        <f t="shared" si="5"/>
        <v>30.82644566829062</v>
      </c>
      <c r="L39" s="57">
        <f t="shared" si="3"/>
        <v>-14.577089666229828</v>
      </c>
    </row>
    <row r="40" spans="1:12" s="2" customFormat="1" ht="15">
      <c r="A40" s="132" t="s">
        <v>30</v>
      </c>
      <c r="B40" s="74">
        <v>157.89</v>
      </c>
      <c r="C40" s="27">
        <v>157.6</v>
      </c>
      <c r="D40" s="38">
        <f>C40/B40*100</f>
        <v>99.81632782316804</v>
      </c>
      <c r="E40" s="33">
        <v>173.1</v>
      </c>
      <c r="F40" s="53">
        <f t="shared" si="0"/>
        <v>-15.5</v>
      </c>
      <c r="G40" s="137">
        <v>916.8</v>
      </c>
      <c r="H40" s="33">
        <v>1023.9</v>
      </c>
      <c r="I40" s="127">
        <f t="shared" si="2"/>
        <v>-107.10000000000002</v>
      </c>
      <c r="J40" s="30">
        <f t="shared" si="4"/>
        <v>58.17258883248731</v>
      </c>
      <c r="K40" s="38">
        <f t="shared" si="5"/>
        <v>59.150779896013866</v>
      </c>
      <c r="L40" s="57">
        <f t="shared" si="3"/>
        <v>-0.9781910635265589</v>
      </c>
    </row>
    <row r="41" spans="1:12" s="2" customFormat="1" ht="15">
      <c r="A41" s="132" t="s">
        <v>31</v>
      </c>
      <c r="B41" s="74">
        <v>6.21</v>
      </c>
      <c r="C41" s="27">
        <v>3.33</v>
      </c>
      <c r="D41" s="38">
        <f t="shared" si="1"/>
        <v>53.62318840579711</v>
      </c>
      <c r="E41" s="33">
        <v>4.3</v>
      </c>
      <c r="F41" s="53">
        <f t="shared" si="0"/>
        <v>-0.9699999999999998</v>
      </c>
      <c r="G41" s="137">
        <v>5.942</v>
      </c>
      <c r="H41" s="33">
        <v>11.1</v>
      </c>
      <c r="I41" s="127">
        <f>G41-H41</f>
        <v>-5.1579999999999995</v>
      </c>
      <c r="J41" s="30">
        <f t="shared" si="4"/>
        <v>17.843843843843842</v>
      </c>
      <c r="K41" s="38">
        <f t="shared" si="5"/>
        <v>25.813953488372093</v>
      </c>
      <c r="L41" s="57">
        <f t="shared" si="3"/>
        <v>-7.97010964452825</v>
      </c>
    </row>
    <row r="42" spans="1:12" s="2" customFormat="1" ht="15">
      <c r="A42" s="132" t="s">
        <v>32</v>
      </c>
      <c r="B42" s="74">
        <v>325.76</v>
      </c>
      <c r="C42" s="27">
        <v>186.6</v>
      </c>
      <c r="D42" s="38">
        <f t="shared" si="1"/>
        <v>57.28143418467584</v>
      </c>
      <c r="E42" s="33">
        <v>215.3</v>
      </c>
      <c r="F42" s="53">
        <f t="shared" si="0"/>
        <v>-28.700000000000017</v>
      </c>
      <c r="G42" s="137">
        <v>150.7</v>
      </c>
      <c r="H42" s="33">
        <v>339.3</v>
      </c>
      <c r="I42" s="127">
        <f t="shared" si="2"/>
        <v>-188.60000000000002</v>
      </c>
      <c r="J42" s="30">
        <f t="shared" si="4"/>
        <v>8.07609860664523</v>
      </c>
      <c r="K42" s="38">
        <f t="shared" si="5"/>
        <v>15.75940548072457</v>
      </c>
      <c r="L42" s="57">
        <f t="shared" si="3"/>
        <v>-7.68330687407934</v>
      </c>
    </row>
    <row r="43" spans="1:12" s="2" customFormat="1" ht="15">
      <c r="A43" s="132" t="s">
        <v>33</v>
      </c>
      <c r="B43" s="74">
        <v>388.34</v>
      </c>
      <c r="C43" s="27">
        <v>365.4</v>
      </c>
      <c r="D43" s="38">
        <f t="shared" si="1"/>
        <v>94.09280527372921</v>
      </c>
      <c r="E43" s="33">
        <v>402.4</v>
      </c>
      <c r="F43" s="53">
        <f t="shared" si="0"/>
        <v>-37</v>
      </c>
      <c r="G43" s="137">
        <v>659.8</v>
      </c>
      <c r="H43" s="33">
        <v>1182.4</v>
      </c>
      <c r="I43" s="127">
        <f t="shared" si="2"/>
        <v>-522.6000000000001</v>
      </c>
      <c r="J43" s="30">
        <f t="shared" si="4"/>
        <v>18.056923918992883</v>
      </c>
      <c r="K43" s="38">
        <f t="shared" si="5"/>
        <v>29.383697813121277</v>
      </c>
      <c r="L43" s="57">
        <f t="shared" si="3"/>
        <v>-11.326773894128394</v>
      </c>
    </row>
    <row r="44" spans="1:12" s="2" customFormat="1" ht="15" hidden="1">
      <c r="A44" s="132" t="s">
        <v>101</v>
      </c>
      <c r="B44" s="74">
        <v>999999999</v>
      </c>
      <c r="C44" s="27"/>
      <c r="D44" s="38">
        <f t="shared" si="1"/>
        <v>0</v>
      </c>
      <c r="E44" s="33"/>
      <c r="F44" s="53">
        <f t="shared" si="0"/>
        <v>0</v>
      </c>
      <c r="G44" s="137"/>
      <c r="H44" s="33"/>
      <c r="I44" s="127"/>
      <c r="J44" s="30">
        <f t="shared" si="4"/>
      </c>
      <c r="K44" s="38">
        <f t="shared" si="5"/>
      </c>
      <c r="L44" s="57" t="e">
        <f t="shared" si="3"/>
        <v>#VALUE!</v>
      </c>
    </row>
    <row r="45" spans="1:12" s="15" customFormat="1" ht="15.75">
      <c r="A45" s="131" t="s">
        <v>98</v>
      </c>
      <c r="B45" s="73">
        <v>279.83</v>
      </c>
      <c r="C45" s="28">
        <f>SUM(C46:C52)</f>
        <v>204.54</v>
      </c>
      <c r="D45" s="37">
        <f t="shared" si="1"/>
        <v>73.09437872994317</v>
      </c>
      <c r="E45" s="36">
        <v>289.7</v>
      </c>
      <c r="F45" s="51">
        <f t="shared" si="0"/>
        <v>-85.16</v>
      </c>
      <c r="G45" s="139">
        <f>SUM(G46:G52)</f>
        <v>720.9584</v>
      </c>
      <c r="H45" s="36">
        <v>1073.7</v>
      </c>
      <c r="I45" s="125">
        <f>G45-H45</f>
        <v>-352.74160000000006</v>
      </c>
      <c r="J45" s="29">
        <f t="shared" si="4"/>
        <v>35.247795052312505</v>
      </c>
      <c r="K45" s="37">
        <f t="shared" si="5"/>
        <v>37.06247842595789</v>
      </c>
      <c r="L45" s="56">
        <f t="shared" si="3"/>
        <v>-1.8146833736453871</v>
      </c>
    </row>
    <row r="46" spans="1:14" s="2" customFormat="1" ht="15">
      <c r="A46" s="132" t="s">
        <v>64</v>
      </c>
      <c r="B46" s="74">
        <v>27.08</v>
      </c>
      <c r="C46" s="27">
        <v>18.256</v>
      </c>
      <c r="D46" s="38">
        <f t="shared" si="1"/>
        <v>67.41506646971935</v>
      </c>
      <c r="E46" s="33">
        <v>11.7</v>
      </c>
      <c r="F46" s="53">
        <f t="shared" si="0"/>
        <v>6.556000000000001</v>
      </c>
      <c r="G46" s="137">
        <v>34.0424</v>
      </c>
      <c r="H46" s="33">
        <v>29.7</v>
      </c>
      <c r="I46" s="127">
        <f t="shared" si="2"/>
        <v>4.342400000000001</v>
      </c>
      <c r="J46" s="30">
        <f t="shared" si="4"/>
        <v>18.64723926380368</v>
      </c>
      <c r="K46" s="38">
        <f t="shared" si="5"/>
        <v>25.384615384615387</v>
      </c>
      <c r="L46" s="57">
        <f t="shared" si="3"/>
        <v>-6.737376120811707</v>
      </c>
      <c r="N46" s="2">
        <f>M46*C46/10</f>
        <v>0</v>
      </c>
    </row>
    <row r="47" spans="1:12" s="2" customFormat="1" ht="15">
      <c r="A47" s="132" t="s">
        <v>65</v>
      </c>
      <c r="B47" s="74">
        <v>4.33</v>
      </c>
      <c r="C47" s="27">
        <v>4.3</v>
      </c>
      <c r="D47" s="38">
        <f t="shared" si="1"/>
        <v>99.30715935334872</v>
      </c>
      <c r="E47" s="33">
        <v>5.1</v>
      </c>
      <c r="F47" s="53">
        <f t="shared" si="0"/>
        <v>-0.7999999999999998</v>
      </c>
      <c r="G47" s="137">
        <v>12</v>
      </c>
      <c r="H47" s="33">
        <v>15.4</v>
      </c>
      <c r="I47" s="127">
        <f t="shared" si="2"/>
        <v>-3.4000000000000004</v>
      </c>
      <c r="J47" s="30">
        <f t="shared" si="4"/>
        <v>27.906976744186046</v>
      </c>
      <c r="K47" s="38">
        <f t="shared" si="5"/>
        <v>30.196078431372552</v>
      </c>
      <c r="L47" s="57">
        <f t="shared" si="3"/>
        <v>-2.2891016871865055</v>
      </c>
    </row>
    <row r="48" spans="1:12" s="2" customFormat="1" ht="15">
      <c r="A48" s="132" t="s">
        <v>66</v>
      </c>
      <c r="B48" s="74">
        <v>18.39</v>
      </c>
      <c r="C48" s="27">
        <v>9.4</v>
      </c>
      <c r="D48" s="38">
        <f t="shared" si="1"/>
        <v>51.114736269711806</v>
      </c>
      <c r="E48" s="33">
        <v>13.9</v>
      </c>
      <c r="F48" s="53">
        <f t="shared" si="0"/>
        <v>-4.5</v>
      </c>
      <c r="G48" s="137">
        <v>32.4</v>
      </c>
      <c r="H48" s="33">
        <v>43.8</v>
      </c>
      <c r="I48" s="127">
        <f>G48-H48</f>
        <v>-11.399999999999999</v>
      </c>
      <c r="J48" s="30">
        <f t="shared" si="4"/>
        <v>34.46808510638298</v>
      </c>
      <c r="K48" s="38">
        <f t="shared" si="5"/>
        <v>31.51079136690647</v>
      </c>
      <c r="L48" s="57">
        <f t="shared" si="3"/>
        <v>2.9572937394765084</v>
      </c>
    </row>
    <row r="49" spans="1:12" s="2" customFormat="1" ht="15">
      <c r="A49" s="132" t="s">
        <v>29</v>
      </c>
      <c r="B49" s="74">
        <v>8.94</v>
      </c>
      <c r="C49" s="27">
        <v>6.269</v>
      </c>
      <c r="D49" s="38">
        <f t="shared" si="1"/>
        <v>70.12304250559285</v>
      </c>
      <c r="E49" s="33">
        <v>8.4</v>
      </c>
      <c r="F49" s="53">
        <f t="shared" si="0"/>
        <v>-2.1310000000000002</v>
      </c>
      <c r="G49" s="137">
        <v>19.557</v>
      </c>
      <c r="H49" s="33">
        <v>24.3</v>
      </c>
      <c r="I49" s="127">
        <f>G49-H49</f>
        <v>-4.743000000000002</v>
      </c>
      <c r="J49" s="30">
        <f t="shared" si="4"/>
        <v>31.19636305630882</v>
      </c>
      <c r="K49" s="38">
        <f t="shared" si="5"/>
        <v>28.928571428571427</v>
      </c>
      <c r="L49" s="57">
        <f t="shared" si="3"/>
        <v>2.2677916277373917</v>
      </c>
    </row>
    <row r="50" spans="1:12" s="2" customFormat="1" ht="15">
      <c r="A50" s="132" t="s">
        <v>68</v>
      </c>
      <c r="B50" s="74">
        <v>3.45</v>
      </c>
      <c r="C50" s="27">
        <v>3.3</v>
      </c>
      <c r="D50" s="38">
        <f t="shared" si="1"/>
        <v>95.65217391304347</v>
      </c>
      <c r="E50" s="33">
        <v>3.8</v>
      </c>
      <c r="F50" s="53">
        <f t="shared" si="0"/>
        <v>-0.5</v>
      </c>
      <c r="G50" s="137">
        <v>8.5</v>
      </c>
      <c r="H50" s="33">
        <v>9.5</v>
      </c>
      <c r="I50" s="127">
        <f>G50-H50</f>
        <v>-1</v>
      </c>
      <c r="J50" s="30">
        <f t="shared" si="4"/>
        <v>25.757575757575758</v>
      </c>
      <c r="K50" s="38">
        <f t="shared" si="5"/>
        <v>25</v>
      </c>
      <c r="L50" s="57">
        <f t="shared" si="3"/>
        <v>0.7575757575757578</v>
      </c>
    </row>
    <row r="51" spans="1:12" s="2" customFormat="1" ht="15">
      <c r="A51" s="132" t="s">
        <v>69</v>
      </c>
      <c r="B51" s="74">
        <v>23.37</v>
      </c>
      <c r="C51" s="27">
        <v>19.015</v>
      </c>
      <c r="D51" s="38">
        <f t="shared" si="1"/>
        <v>81.36499786050491</v>
      </c>
      <c r="E51" s="33">
        <v>23.7</v>
      </c>
      <c r="F51" s="53">
        <f t="shared" si="0"/>
        <v>-4.684999999999999</v>
      </c>
      <c r="G51" s="137">
        <v>41.459</v>
      </c>
      <c r="H51" s="33">
        <v>59</v>
      </c>
      <c r="I51" s="127">
        <f>G51-H51</f>
        <v>-17.540999999999997</v>
      </c>
      <c r="J51" s="30">
        <f t="shared" si="4"/>
        <v>21.80331317381015</v>
      </c>
      <c r="K51" s="38">
        <f t="shared" si="5"/>
        <v>24.894514767932492</v>
      </c>
      <c r="L51" s="57">
        <f t="shared" si="3"/>
        <v>-3.0912015941223423</v>
      </c>
    </row>
    <row r="52" spans="1:12" s="2" customFormat="1" ht="15">
      <c r="A52" s="132" t="s">
        <v>95</v>
      </c>
      <c r="B52" s="74">
        <v>194.28</v>
      </c>
      <c r="C52" s="27">
        <v>144</v>
      </c>
      <c r="D52" s="38">
        <f t="shared" si="1"/>
        <v>74.11982705373687</v>
      </c>
      <c r="E52" s="33">
        <v>223.1</v>
      </c>
      <c r="F52" s="53">
        <f t="shared" si="0"/>
        <v>-79.1</v>
      </c>
      <c r="G52" s="137">
        <v>573</v>
      </c>
      <c r="H52" s="33">
        <v>892</v>
      </c>
      <c r="I52" s="127">
        <f>G52-H52</f>
        <v>-319</v>
      </c>
      <c r="J52" s="30">
        <f t="shared" si="4"/>
        <v>39.791666666666664</v>
      </c>
      <c r="K52" s="38">
        <f t="shared" si="5"/>
        <v>39.98207082025998</v>
      </c>
      <c r="L52" s="57">
        <f t="shared" si="3"/>
        <v>-0.1904041535933132</v>
      </c>
    </row>
    <row r="53" spans="1:12" s="15" customFormat="1" ht="15.75">
      <c r="A53" s="134" t="s">
        <v>34</v>
      </c>
      <c r="B53" s="73">
        <v>3030.08</v>
      </c>
      <c r="C53" s="29">
        <f>SUM(C54:C67)</f>
        <v>1299.669</v>
      </c>
      <c r="D53" s="37">
        <f t="shared" si="1"/>
        <v>42.892233868412724</v>
      </c>
      <c r="E53" s="37">
        <v>691.273</v>
      </c>
      <c r="F53" s="51">
        <f t="shared" si="0"/>
        <v>608.3960000000001</v>
      </c>
      <c r="G53" s="52">
        <f>SUM(G54:G67)</f>
        <v>2111.853</v>
      </c>
      <c r="H53" s="37">
        <v>1702.4299999999998</v>
      </c>
      <c r="I53" s="120">
        <f>SUM(I54:I67)</f>
        <v>409.42299999999994</v>
      </c>
      <c r="J53" s="29">
        <f t="shared" si="4"/>
        <v>16.249160363138614</v>
      </c>
      <c r="K53" s="37">
        <f t="shared" si="5"/>
        <v>24.627462666703313</v>
      </c>
      <c r="L53" s="56">
        <f t="shared" si="3"/>
        <v>-8.378302303564698</v>
      </c>
    </row>
    <row r="54" spans="1:14" s="23" customFormat="1" ht="15">
      <c r="A54" s="64" t="s">
        <v>70</v>
      </c>
      <c r="B54" s="74">
        <v>420.36</v>
      </c>
      <c r="C54" s="30">
        <v>60.8</v>
      </c>
      <c r="D54" s="38">
        <f t="shared" si="1"/>
        <v>14.463792939385286</v>
      </c>
      <c r="E54" s="38">
        <v>44.2</v>
      </c>
      <c r="F54" s="53">
        <f t="shared" si="0"/>
        <v>16.599999999999994</v>
      </c>
      <c r="G54" s="58">
        <v>117.6</v>
      </c>
      <c r="H54" s="38">
        <v>110.8</v>
      </c>
      <c r="I54" s="121">
        <f t="shared" si="2"/>
        <v>6.799999999999997</v>
      </c>
      <c r="J54" s="30">
        <f t="shared" si="4"/>
        <v>19.342105263157894</v>
      </c>
      <c r="K54" s="38">
        <f t="shared" si="5"/>
        <v>25.06787330316742</v>
      </c>
      <c r="L54" s="57">
        <f t="shared" si="3"/>
        <v>-5.725768040009527</v>
      </c>
      <c r="M54" s="2"/>
      <c r="N54" s="2"/>
    </row>
    <row r="55" spans="1:12" s="2" customFormat="1" ht="15">
      <c r="A55" s="64" t="s">
        <v>71</v>
      </c>
      <c r="B55" s="74">
        <v>32.47</v>
      </c>
      <c r="C55" s="30">
        <v>4.531</v>
      </c>
      <c r="D55" s="38">
        <f t="shared" si="1"/>
        <v>13.954419464120726</v>
      </c>
      <c r="E55" s="38">
        <v>1.714</v>
      </c>
      <c r="F55" s="53">
        <f t="shared" si="0"/>
        <v>2.8169999999999997</v>
      </c>
      <c r="G55" s="58">
        <v>11.482</v>
      </c>
      <c r="H55" s="38">
        <v>4.493</v>
      </c>
      <c r="I55" s="121">
        <f t="shared" si="2"/>
        <v>6.988999999999999</v>
      </c>
      <c r="J55" s="30">
        <f t="shared" si="4"/>
        <v>25.34098433016994</v>
      </c>
      <c r="K55" s="38">
        <f t="shared" si="5"/>
        <v>26.21353558926488</v>
      </c>
      <c r="L55" s="57">
        <f t="shared" si="3"/>
        <v>-0.8725512590949407</v>
      </c>
    </row>
    <row r="56" spans="1:12" s="2" customFormat="1" ht="15">
      <c r="A56" s="64" t="s">
        <v>72</v>
      </c>
      <c r="B56" s="74">
        <v>151.28</v>
      </c>
      <c r="C56" s="30">
        <v>68.404</v>
      </c>
      <c r="D56" s="38">
        <f t="shared" si="1"/>
        <v>45.21681649920677</v>
      </c>
      <c r="E56" s="38">
        <v>11.4</v>
      </c>
      <c r="F56" s="53">
        <f t="shared" si="0"/>
        <v>57.004</v>
      </c>
      <c r="G56" s="58">
        <v>175.364</v>
      </c>
      <c r="H56" s="38">
        <v>40</v>
      </c>
      <c r="I56" s="121">
        <f t="shared" si="2"/>
        <v>135.364</v>
      </c>
      <c r="J56" s="30">
        <f t="shared" si="4"/>
        <v>25.63651248465002</v>
      </c>
      <c r="K56" s="38">
        <f t="shared" si="5"/>
        <v>35.08771929824561</v>
      </c>
      <c r="L56" s="57">
        <f t="shared" si="3"/>
        <v>-9.45120681359559</v>
      </c>
    </row>
    <row r="57" spans="1:12" s="2" customFormat="1" ht="15">
      <c r="A57" s="64" t="s">
        <v>73</v>
      </c>
      <c r="B57" s="74">
        <v>413.33</v>
      </c>
      <c r="C57" s="30">
        <v>210.7</v>
      </c>
      <c r="D57" s="38">
        <f t="shared" si="1"/>
        <v>50.976217550141534</v>
      </c>
      <c r="E57" s="38">
        <v>154.5</v>
      </c>
      <c r="F57" s="53">
        <f t="shared" si="0"/>
        <v>56.19999999999999</v>
      </c>
      <c r="G57" s="58">
        <v>561.3</v>
      </c>
      <c r="H57" s="38">
        <v>614.8</v>
      </c>
      <c r="I57" s="121">
        <f t="shared" si="2"/>
        <v>-53.5</v>
      </c>
      <c r="J57" s="30">
        <f t="shared" si="4"/>
        <v>26.639772187944946</v>
      </c>
      <c r="K57" s="38">
        <f t="shared" si="5"/>
        <v>39.79288025889967</v>
      </c>
      <c r="L57" s="57">
        <f t="shared" si="3"/>
        <v>-13.153108070954726</v>
      </c>
    </row>
    <row r="58" spans="1:12" s="2" customFormat="1" ht="15">
      <c r="A58" s="64" t="s">
        <v>74</v>
      </c>
      <c r="B58" s="74">
        <v>128.86</v>
      </c>
      <c r="C58" s="30">
        <v>10.3</v>
      </c>
      <c r="D58" s="38">
        <f t="shared" si="1"/>
        <v>7.993170883128976</v>
      </c>
      <c r="E58" s="38">
        <v>9</v>
      </c>
      <c r="F58" s="53">
        <f t="shared" si="0"/>
        <v>1.3000000000000007</v>
      </c>
      <c r="G58" s="58">
        <v>21.2</v>
      </c>
      <c r="H58" s="38">
        <v>17</v>
      </c>
      <c r="I58" s="121">
        <f t="shared" si="2"/>
        <v>4.199999999999999</v>
      </c>
      <c r="J58" s="30">
        <f t="shared" si="4"/>
        <v>20.58252427184466</v>
      </c>
      <c r="K58" s="38">
        <f t="shared" si="5"/>
        <v>18.88888888888889</v>
      </c>
      <c r="L58" s="57">
        <f t="shared" si="3"/>
        <v>1.6936353829557724</v>
      </c>
    </row>
    <row r="59" spans="1:12" s="2" customFormat="1" ht="15">
      <c r="A59" s="64" t="s">
        <v>35</v>
      </c>
      <c r="B59" s="74">
        <v>101.55</v>
      </c>
      <c r="C59" s="30">
        <v>34.1</v>
      </c>
      <c r="D59" s="38">
        <f t="shared" si="1"/>
        <v>33.57951747907435</v>
      </c>
      <c r="E59" s="38">
        <v>6.551</v>
      </c>
      <c r="F59" s="53">
        <f t="shared" si="0"/>
        <v>27.549</v>
      </c>
      <c r="G59" s="58">
        <v>83.6</v>
      </c>
      <c r="H59" s="38">
        <v>18.938</v>
      </c>
      <c r="I59" s="121">
        <f t="shared" si="2"/>
        <v>64.66199999999999</v>
      </c>
      <c r="J59" s="30">
        <f t="shared" si="4"/>
        <v>24.51612903225806</v>
      </c>
      <c r="K59" s="38">
        <f t="shared" si="5"/>
        <v>28.90856357807968</v>
      </c>
      <c r="L59" s="57">
        <f t="shared" si="3"/>
        <v>-4.392434545821619</v>
      </c>
    </row>
    <row r="60" spans="1:12" s="2" customFormat="1" ht="15" hidden="1">
      <c r="A60" s="64" t="s">
        <v>94</v>
      </c>
      <c r="B60" s="74">
        <v>64.28</v>
      </c>
      <c r="C60" s="30"/>
      <c r="D60" s="38">
        <f t="shared" si="1"/>
        <v>0</v>
      </c>
      <c r="E60" s="38"/>
      <c r="F60" s="53">
        <f>C60-E60</f>
        <v>0</v>
      </c>
      <c r="G60" s="58"/>
      <c r="H60" s="38"/>
      <c r="I60" s="121">
        <f>G60-H60</f>
        <v>0</v>
      </c>
      <c r="J60" s="30">
        <f t="shared" si="4"/>
      </c>
      <c r="K60" s="38">
        <f t="shared" si="5"/>
      </c>
      <c r="L60" s="57" t="e">
        <f t="shared" si="3"/>
        <v>#VALUE!</v>
      </c>
    </row>
    <row r="61" spans="1:12" s="2" customFormat="1" ht="15">
      <c r="A61" s="64" t="s">
        <v>36</v>
      </c>
      <c r="B61" s="74">
        <v>100.32</v>
      </c>
      <c r="C61" s="30">
        <v>3.7</v>
      </c>
      <c r="D61" s="38">
        <f t="shared" si="1"/>
        <v>3.6881977671451365</v>
      </c>
      <c r="E61" s="38">
        <v>1</v>
      </c>
      <c r="F61" s="53">
        <f t="shared" si="0"/>
        <v>2.7</v>
      </c>
      <c r="G61" s="58">
        <v>10</v>
      </c>
      <c r="H61" s="38">
        <v>2.8</v>
      </c>
      <c r="I61" s="121">
        <f t="shared" si="2"/>
        <v>7.2</v>
      </c>
      <c r="J61" s="30">
        <f t="shared" si="4"/>
        <v>27.027027027027025</v>
      </c>
      <c r="K61" s="38">
        <f t="shared" si="5"/>
        <v>28</v>
      </c>
      <c r="L61" s="57">
        <f t="shared" si="3"/>
        <v>-0.9729729729729755</v>
      </c>
    </row>
    <row r="62" spans="1:12" s="2" customFormat="1" ht="15">
      <c r="A62" s="64" t="s">
        <v>75</v>
      </c>
      <c r="B62" s="74">
        <v>130.49</v>
      </c>
      <c r="C62" s="30">
        <v>63.3</v>
      </c>
      <c r="D62" s="38">
        <f t="shared" si="1"/>
        <v>48.50946432676833</v>
      </c>
      <c r="E62" s="38">
        <v>4.9</v>
      </c>
      <c r="F62" s="53">
        <f t="shared" si="0"/>
        <v>58.4</v>
      </c>
      <c r="G62" s="58">
        <v>144.8</v>
      </c>
      <c r="H62" s="38">
        <v>14.4</v>
      </c>
      <c r="I62" s="121">
        <f t="shared" si="2"/>
        <v>130.4</v>
      </c>
      <c r="J62" s="30">
        <f t="shared" si="4"/>
        <v>22.875197472353875</v>
      </c>
      <c r="K62" s="38">
        <f t="shared" si="5"/>
        <v>29.387755102040813</v>
      </c>
      <c r="L62" s="57">
        <f t="shared" si="3"/>
        <v>-6.512557629686938</v>
      </c>
    </row>
    <row r="63" spans="1:12" s="2" customFormat="1" ht="15">
      <c r="A63" s="64" t="s">
        <v>37</v>
      </c>
      <c r="B63" s="74">
        <v>534.99</v>
      </c>
      <c r="C63" s="30">
        <v>210.6</v>
      </c>
      <c r="D63" s="38">
        <f t="shared" si="1"/>
        <v>39.36522177984635</v>
      </c>
      <c r="E63" s="38">
        <v>163.2</v>
      </c>
      <c r="F63" s="53">
        <f t="shared" si="0"/>
        <v>47.400000000000006</v>
      </c>
      <c r="G63" s="58">
        <v>152.9</v>
      </c>
      <c r="H63" s="38">
        <v>258.2</v>
      </c>
      <c r="I63" s="121">
        <f t="shared" si="2"/>
        <v>-105.29999999999998</v>
      </c>
      <c r="J63" s="30">
        <f t="shared" si="4"/>
        <v>7.2602089268755945</v>
      </c>
      <c r="K63" s="38">
        <f t="shared" si="5"/>
        <v>15.821078431372548</v>
      </c>
      <c r="L63" s="57">
        <f t="shared" si="3"/>
        <v>-8.560869504496953</v>
      </c>
    </row>
    <row r="64" spans="1:12" s="2" customFormat="1" ht="15">
      <c r="A64" s="64" t="s">
        <v>38</v>
      </c>
      <c r="B64" s="74">
        <v>126.26</v>
      </c>
      <c r="C64" s="30">
        <v>82.2</v>
      </c>
      <c r="D64" s="38">
        <f t="shared" si="1"/>
        <v>65.10375415808649</v>
      </c>
      <c r="E64" s="38">
        <v>40.3</v>
      </c>
      <c r="F64" s="53">
        <f t="shared" si="0"/>
        <v>41.900000000000006</v>
      </c>
      <c r="G64" s="58">
        <v>201.7</v>
      </c>
      <c r="H64" s="38">
        <v>116.5</v>
      </c>
      <c r="I64" s="121">
        <f t="shared" si="2"/>
        <v>85.19999999999999</v>
      </c>
      <c r="J64" s="30">
        <f t="shared" si="4"/>
        <v>24.537712895377126</v>
      </c>
      <c r="K64" s="38">
        <f t="shared" si="5"/>
        <v>28.908188585607945</v>
      </c>
      <c r="L64" s="57">
        <f t="shared" si="3"/>
        <v>-4.370475690230819</v>
      </c>
    </row>
    <row r="65" spans="1:12" s="2" customFormat="1" ht="15">
      <c r="A65" s="132" t="s">
        <v>39</v>
      </c>
      <c r="B65" s="74">
        <v>320.24</v>
      </c>
      <c r="C65" s="30">
        <v>205.4</v>
      </c>
      <c r="D65" s="38">
        <f t="shared" si="1"/>
        <v>64.13939545340995</v>
      </c>
      <c r="E65" s="38">
        <v>71</v>
      </c>
      <c r="F65" s="53">
        <f t="shared" si="0"/>
        <v>134.4</v>
      </c>
      <c r="G65" s="58">
        <v>236.9</v>
      </c>
      <c r="H65" s="38">
        <v>167.5</v>
      </c>
      <c r="I65" s="121">
        <f t="shared" si="2"/>
        <v>69.4</v>
      </c>
      <c r="J65" s="30">
        <f t="shared" si="4"/>
        <v>11.533592989289192</v>
      </c>
      <c r="K65" s="38">
        <f t="shared" si="5"/>
        <v>23.591549295774648</v>
      </c>
      <c r="L65" s="57">
        <f t="shared" si="3"/>
        <v>-12.057956306485456</v>
      </c>
    </row>
    <row r="66" spans="1:12" s="2" customFormat="1" ht="15">
      <c r="A66" s="132" t="s">
        <v>40</v>
      </c>
      <c r="B66" s="74">
        <v>374.17</v>
      </c>
      <c r="C66" s="27">
        <v>260.7</v>
      </c>
      <c r="D66" s="38">
        <f t="shared" si="1"/>
        <v>69.67421225646096</v>
      </c>
      <c r="E66" s="33">
        <v>171.1</v>
      </c>
      <c r="F66" s="53">
        <f t="shared" si="0"/>
        <v>89.6</v>
      </c>
      <c r="G66" s="137">
        <v>222</v>
      </c>
      <c r="H66" s="33">
        <v>300.8</v>
      </c>
      <c r="I66" s="121">
        <f t="shared" si="2"/>
        <v>-78.80000000000001</v>
      </c>
      <c r="J66" s="30">
        <f t="shared" si="4"/>
        <v>8.51553509781358</v>
      </c>
      <c r="K66" s="38">
        <f t="shared" si="5"/>
        <v>17.580362361192286</v>
      </c>
      <c r="L66" s="57">
        <f t="shared" si="3"/>
        <v>-9.064827263378707</v>
      </c>
    </row>
    <row r="67" spans="1:12" s="2" customFormat="1" ht="15">
      <c r="A67" s="64" t="s">
        <v>41</v>
      </c>
      <c r="B67" s="74">
        <v>131.49</v>
      </c>
      <c r="C67" s="30">
        <v>84.934</v>
      </c>
      <c r="D67" s="38">
        <f t="shared" si="1"/>
        <v>64.59350520952162</v>
      </c>
      <c r="E67" s="38">
        <v>12.408</v>
      </c>
      <c r="F67" s="53">
        <f t="shared" si="0"/>
        <v>72.526</v>
      </c>
      <c r="G67" s="58">
        <v>173.007</v>
      </c>
      <c r="H67" s="38">
        <v>36.199</v>
      </c>
      <c r="I67" s="121">
        <f t="shared" si="2"/>
        <v>136.808</v>
      </c>
      <c r="J67" s="30">
        <f t="shared" si="4"/>
        <v>20.369581086490687</v>
      </c>
      <c r="K67" s="38">
        <f t="shared" si="5"/>
        <v>29.173920051579625</v>
      </c>
      <c r="L67" s="57">
        <f t="shared" si="3"/>
        <v>-8.804338965088938</v>
      </c>
    </row>
    <row r="68" spans="1:12" s="15" customFormat="1" ht="15.75">
      <c r="A68" s="134" t="s">
        <v>76</v>
      </c>
      <c r="B68" s="73">
        <v>762.47</v>
      </c>
      <c r="C68" s="29">
        <f>SUM(C69:C74)-C72-C73</f>
        <v>10.556000000000001</v>
      </c>
      <c r="D68" s="37">
        <f t="shared" si="1"/>
        <v>1.3844479127047622</v>
      </c>
      <c r="E68" s="37">
        <v>18.704</v>
      </c>
      <c r="F68" s="51">
        <f t="shared" si="0"/>
        <v>-8.148</v>
      </c>
      <c r="G68" s="52">
        <f>SUM(G69:G74)-G72-G73</f>
        <v>15.693000000000001</v>
      </c>
      <c r="H68" s="37">
        <v>48.567</v>
      </c>
      <c r="I68" s="120">
        <f t="shared" si="2"/>
        <v>-32.873999999999995</v>
      </c>
      <c r="J68" s="29">
        <f t="shared" si="4"/>
        <v>14.866426676771505</v>
      </c>
      <c r="K68" s="37">
        <f t="shared" si="5"/>
        <v>25.96610350727117</v>
      </c>
      <c r="L68" s="56">
        <f t="shared" si="3"/>
        <v>-11.099676830499666</v>
      </c>
    </row>
    <row r="69" spans="1:12" s="2" customFormat="1" ht="15">
      <c r="A69" s="64" t="s">
        <v>77</v>
      </c>
      <c r="B69" s="74">
        <v>146.54</v>
      </c>
      <c r="C69" s="30">
        <v>0.256</v>
      </c>
      <c r="D69" s="38">
        <f t="shared" si="1"/>
        <v>0.17469632864746829</v>
      </c>
      <c r="E69" s="38">
        <v>2.542</v>
      </c>
      <c r="F69" s="53">
        <f t="shared" si="0"/>
        <v>-2.2859999999999996</v>
      </c>
      <c r="G69" s="58">
        <v>0.393</v>
      </c>
      <c r="H69" s="38">
        <v>5.521</v>
      </c>
      <c r="I69" s="121">
        <f t="shared" si="2"/>
        <v>-5.128</v>
      </c>
      <c r="J69" s="30">
        <f t="shared" si="4"/>
        <v>15.3515625</v>
      </c>
      <c r="K69" s="38">
        <f t="shared" si="5"/>
        <v>21.719118804091266</v>
      </c>
      <c r="L69" s="57">
        <f t="shared" si="3"/>
        <v>-6.367556304091266</v>
      </c>
    </row>
    <row r="70" spans="1:12" s="2" customFormat="1" ht="15" hidden="1">
      <c r="A70" s="64" t="s">
        <v>42</v>
      </c>
      <c r="B70" s="74">
        <v>133.3</v>
      </c>
      <c r="C70" s="30"/>
      <c r="D70" s="38">
        <f aca="true" t="shared" si="6" ref="D70:D102">C70/B70*100</f>
        <v>0</v>
      </c>
      <c r="E70" s="38">
        <v>4.162</v>
      </c>
      <c r="F70" s="53">
        <f t="shared" si="0"/>
        <v>-4.162</v>
      </c>
      <c r="G70" s="58"/>
      <c r="H70" s="38">
        <v>15.046</v>
      </c>
      <c r="I70" s="121">
        <f aca="true" t="shared" si="7" ref="I70:I102">G70-H70</f>
        <v>-15.046</v>
      </c>
      <c r="J70" s="30">
        <f t="shared" si="4"/>
      </c>
      <c r="K70" s="38">
        <f t="shared" si="5"/>
        <v>36.15088899567516</v>
      </c>
      <c r="L70" s="57" t="e">
        <f t="shared" si="3"/>
        <v>#VALUE!</v>
      </c>
    </row>
    <row r="71" spans="1:12" s="2" customFormat="1" ht="15">
      <c r="A71" s="64" t="s">
        <v>43</v>
      </c>
      <c r="B71" s="74">
        <v>128.41</v>
      </c>
      <c r="C71" s="30">
        <v>2</v>
      </c>
      <c r="D71" s="38">
        <f t="shared" si="6"/>
        <v>1.557511097266568</v>
      </c>
      <c r="E71" s="38">
        <v>4</v>
      </c>
      <c r="F71" s="53">
        <f aca="true" t="shared" si="8" ref="F71:F102">C71-E71</f>
        <v>-2</v>
      </c>
      <c r="G71" s="58">
        <v>6</v>
      </c>
      <c r="H71" s="38">
        <v>11.2</v>
      </c>
      <c r="I71" s="121">
        <f t="shared" si="7"/>
        <v>-5.199999999999999</v>
      </c>
      <c r="J71" s="30">
        <f t="shared" si="4"/>
        <v>30</v>
      </c>
      <c r="K71" s="38">
        <f t="shared" si="5"/>
        <v>28</v>
      </c>
      <c r="L71" s="57">
        <f aca="true" t="shared" si="9" ref="L71:L102">J71-K71</f>
        <v>2</v>
      </c>
    </row>
    <row r="72" spans="1:12" s="2" customFormat="1" ht="15" hidden="1">
      <c r="A72" s="64" t="s">
        <v>78</v>
      </c>
      <c r="B72" s="74">
        <v>999999999</v>
      </c>
      <c r="C72" s="30"/>
      <c r="D72" s="38">
        <f t="shared" si="6"/>
        <v>0</v>
      </c>
      <c r="E72" s="38"/>
      <c r="F72" s="53">
        <f t="shared" si="8"/>
        <v>0</v>
      </c>
      <c r="G72" s="58"/>
      <c r="H72" s="38"/>
      <c r="I72" s="121">
        <f t="shared" si="7"/>
        <v>0</v>
      </c>
      <c r="J72" s="30">
        <f aca="true" t="shared" si="10" ref="J72:J101">IF(C72&gt;0,G72/C72*10,"")</f>
      </c>
      <c r="K72" s="38">
        <f aca="true" t="shared" si="11" ref="K72:K101">IF(E72&gt;0,H72/E72*10,"")</f>
      </c>
      <c r="L72" s="57" t="e">
        <f t="shared" si="9"/>
        <v>#VALUE!</v>
      </c>
    </row>
    <row r="73" spans="1:12" s="2" customFormat="1" ht="15" hidden="1">
      <c r="A73" s="64" t="s">
        <v>79</v>
      </c>
      <c r="B73" s="74"/>
      <c r="C73" s="30"/>
      <c r="D73" s="38" t="e">
        <f t="shared" si="6"/>
        <v>#DIV/0!</v>
      </c>
      <c r="E73" s="38"/>
      <c r="F73" s="53">
        <f t="shared" si="8"/>
        <v>0</v>
      </c>
      <c r="G73" s="58"/>
      <c r="H73" s="38"/>
      <c r="I73" s="121">
        <f t="shared" si="7"/>
        <v>0</v>
      </c>
      <c r="J73" s="30">
        <f t="shared" si="10"/>
      </c>
      <c r="K73" s="38">
        <f t="shared" si="11"/>
      </c>
      <c r="L73" s="57" t="e">
        <f t="shared" si="9"/>
        <v>#VALUE!</v>
      </c>
    </row>
    <row r="74" spans="1:12" s="2" customFormat="1" ht="15">
      <c r="A74" s="64" t="s">
        <v>44</v>
      </c>
      <c r="B74" s="74">
        <v>354.23</v>
      </c>
      <c r="C74" s="30">
        <v>8.3</v>
      </c>
      <c r="D74" s="38">
        <f t="shared" si="6"/>
        <v>2.343110408491658</v>
      </c>
      <c r="E74" s="38">
        <v>8</v>
      </c>
      <c r="F74" s="53">
        <f t="shared" si="8"/>
        <v>0.3000000000000007</v>
      </c>
      <c r="G74" s="58">
        <v>9.3</v>
      </c>
      <c r="H74" s="38">
        <v>16.8</v>
      </c>
      <c r="I74" s="121">
        <f t="shared" si="7"/>
        <v>-7.5</v>
      </c>
      <c r="J74" s="30">
        <f t="shared" si="10"/>
        <v>11.204819277108433</v>
      </c>
      <c r="K74" s="38">
        <f t="shared" si="11"/>
        <v>21</v>
      </c>
      <c r="L74" s="57">
        <f t="shared" si="9"/>
        <v>-9.795180722891567</v>
      </c>
    </row>
    <row r="75" spans="1:12" s="15" customFormat="1" ht="15.75">
      <c r="A75" s="134" t="s">
        <v>45</v>
      </c>
      <c r="B75" s="73">
        <v>1140.72</v>
      </c>
      <c r="C75" s="29">
        <f>SUM(C76:C91)-C82-C83-C91</f>
        <v>34.265</v>
      </c>
      <c r="D75" s="37">
        <f t="shared" si="6"/>
        <v>3.003804614629357</v>
      </c>
      <c r="E75" s="37">
        <v>60.709999999999994</v>
      </c>
      <c r="F75" s="51">
        <f t="shared" si="8"/>
        <v>-26.444999999999993</v>
      </c>
      <c r="G75" s="52">
        <f>SUM(G76:G91)-G82-G83-G91</f>
        <v>71.78</v>
      </c>
      <c r="H75" s="37">
        <v>133.57000000000002</v>
      </c>
      <c r="I75" s="120">
        <f t="shared" si="7"/>
        <v>-61.79000000000002</v>
      </c>
      <c r="J75" s="29">
        <f t="shared" si="10"/>
        <v>20.948489712534656</v>
      </c>
      <c r="K75" s="37">
        <f t="shared" si="11"/>
        <v>22.001317740075773</v>
      </c>
      <c r="L75" s="56">
        <f t="shared" si="9"/>
        <v>-1.0528280275411177</v>
      </c>
    </row>
    <row r="76" spans="1:12" s="2" customFormat="1" ht="15" hidden="1">
      <c r="A76" s="64" t="s">
        <v>80</v>
      </c>
      <c r="B76" s="74"/>
      <c r="C76" s="30"/>
      <c r="D76" s="38" t="e">
        <f t="shared" si="6"/>
        <v>#DIV/0!</v>
      </c>
      <c r="E76" s="38"/>
      <c r="F76" s="53">
        <f t="shared" si="8"/>
        <v>0</v>
      </c>
      <c r="G76" s="58"/>
      <c r="H76" s="38"/>
      <c r="I76" s="121">
        <f t="shared" si="7"/>
        <v>0</v>
      </c>
      <c r="J76" s="30">
        <f t="shared" si="10"/>
      </c>
      <c r="K76" s="38">
        <f t="shared" si="11"/>
      </c>
      <c r="L76" s="57" t="e">
        <f t="shared" si="9"/>
        <v>#VALUE!</v>
      </c>
    </row>
    <row r="77" spans="1:12" s="2" customFormat="1" ht="15" hidden="1">
      <c r="A77" s="64" t="s">
        <v>81</v>
      </c>
      <c r="B77" s="74">
        <v>4.82</v>
      </c>
      <c r="C77" s="30"/>
      <c r="D77" s="38">
        <f t="shared" si="6"/>
        <v>0</v>
      </c>
      <c r="E77" s="38"/>
      <c r="F77" s="53">
        <f t="shared" si="8"/>
        <v>0</v>
      </c>
      <c r="G77" s="58"/>
      <c r="H77" s="38"/>
      <c r="I77" s="121">
        <f t="shared" si="7"/>
        <v>0</v>
      </c>
      <c r="J77" s="30">
        <f t="shared" si="10"/>
      </c>
      <c r="K77" s="38">
        <f t="shared" si="11"/>
      </c>
      <c r="L77" s="57" t="e">
        <f t="shared" si="9"/>
        <v>#VALUE!</v>
      </c>
    </row>
    <row r="78" spans="1:12" s="2" customFormat="1" ht="15" hidden="1">
      <c r="A78" s="64" t="s">
        <v>82</v>
      </c>
      <c r="B78" s="74">
        <v>1.56</v>
      </c>
      <c r="C78" s="30"/>
      <c r="D78" s="38">
        <f t="shared" si="6"/>
        <v>0</v>
      </c>
      <c r="E78" s="38"/>
      <c r="F78" s="53">
        <f t="shared" si="8"/>
        <v>0</v>
      </c>
      <c r="G78" s="58"/>
      <c r="H78" s="38"/>
      <c r="I78" s="121">
        <f t="shared" si="7"/>
        <v>0</v>
      </c>
      <c r="J78" s="30">
        <f t="shared" si="10"/>
      </c>
      <c r="K78" s="38">
        <f t="shared" si="11"/>
      </c>
      <c r="L78" s="57" t="e">
        <f t="shared" si="9"/>
        <v>#VALUE!</v>
      </c>
    </row>
    <row r="79" spans="1:12" s="2" customFormat="1" ht="15" hidden="1">
      <c r="A79" s="64" t="s">
        <v>83</v>
      </c>
      <c r="B79" s="74">
        <v>9.73</v>
      </c>
      <c r="C79" s="30"/>
      <c r="D79" s="38">
        <f t="shared" si="6"/>
        <v>0</v>
      </c>
      <c r="E79" s="38"/>
      <c r="F79" s="53">
        <f t="shared" si="8"/>
        <v>0</v>
      </c>
      <c r="G79" s="58"/>
      <c r="H79" s="38"/>
      <c r="I79" s="121">
        <f t="shared" si="7"/>
        <v>0</v>
      </c>
      <c r="J79" s="30">
        <f t="shared" si="10"/>
      </c>
      <c r="K79" s="38">
        <f t="shared" si="11"/>
      </c>
      <c r="L79" s="57" t="e">
        <f t="shared" si="9"/>
        <v>#VALUE!</v>
      </c>
    </row>
    <row r="80" spans="1:12" s="2" customFormat="1" ht="15">
      <c r="A80" s="64" t="s">
        <v>46</v>
      </c>
      <c r="B80" s="74">
        <v>255.65</v>
      </c>
      <c r="C80" s="30">
        <v>20.1</v>
      </c>
      <c r="D80" s="38">
        <f t="shared" si="6"/>
        <v>7.862311754351653</v>
      </c>
      <c r="E80" s="38">
        <v>10.9</v>
      </c>
      <c r="F80" s="53">
        <f t="shared" si="8"/>
        <v>9.200000000000001</v>
      </c>
      <c r="G80" s="58">
        <v>39.6</v>
      </c>
      <c r="H80" s="38">
        <v>20.4</v>
      </c>
      <c r="I80" s="121">
        <f t="shared" si="7"/>
        <v>19.200000000000003</v>
      </c>
      <c r="J80" s="30">
        <f t="shared" si="10"/>
        <v>19.70149253731343</v>
      </c>
      <c r="K80" s="38">
        <f t="shared" si="11"/>
        <v>18.71559633027523</v>
      </c>
      <c r="L80" s="57">
        <f t="shared" si="9"/>
        <v>0.985896207038202</v>
      </c>
    </row>
    <row r="81" spans="1:12" s="2" customFormat="1" ht="15">
      <c r="A81" s="64" t="s">
        <v>47</v>
      </c>
      <c r="B81" s="74">
        <v>145.67</v>
      </c>
      <c r="C81" s="30">
        <v>2.39</v>
      </c>
      <c r="D81" s="38">
        <f t="shared" si="6"/>
        <v>1.640694720944601</v>
      </c>
      <c r="E81" s="38">
        <v>11.9</v>
      </c>
      <c r="F81" s="53">
        <f t="shared" si="8"/>
        <v>-9.51</v>
      </c>
      <c r="G81" s="58">
        <v>5.34</v>
      </c>
      <c r="H81" s="38">
        <v>33.4</v>
      </c>
      <c r="I81" s="121">
        <f t="shared" si="7"/>
        <v>-28.06</v>
      </c>
      <c r="J81" s="30">
        <f t="shared" si="10"/>
        <v>22.34309623430962</v>
      </c>
      <c r="K81" s="38">
        <f t="shared" si="11"/>
        <v>28.067226890756302</v>
      </c>
      <c r="L81" s="57">
        <f t="shared" si="9"/>
        <v>-5.7241306564466825</v>
      </c>
    </row>
    <row r="82" spans="1:12" s="2" customFormat="1" ht="15" hidden="1">
      <c r="A82" s="64" t="s">
        <v>84</v>
      </c>
      <c r="B82" s="74"/>
      <c r="C82" s="30"/>
      <c r="D82" s="38" t="e">
        <f t="shared" si="6"/>
        <v>#DIV/0!</v>
      </c>
      <c r="E82" s="38"/>
      <c r="F82" s="53">
        <f t="shared" si="8"/>
        <v>0</v>
      </c>
      <c r="G82" s="58"/>
      <c r="H82" s="38"/>
      <c r="I82" s="121">
        <f t="shared" si="7"/>
        <v>0</v>
      </c>
      <c r="J82" s="30">
        <f t="shared" si="10"/>
      </c>
      <c r="K82" s="38">
        <f t="shared" si="11"/>
      </c>
      <c r="L82" s="57" t="e">
        <f t="shared" si="9"/>
        <v>#VALUE!</v>
      </c>
    </row>
    <row r="83" spans="1:12" s="2" customFormat="1" ht="15" hidden="1">
      <c r="A83" s="64" t="s">
        <v>85</v>
      </c>
      <c r="B83" s="74"/>
      <c r="C83" s="30"/>
      <c r="D83" s="38" t="e">
        <f t="shared" si="6"/>
        <v>#DIV/0!</v>
      </c>
      <c r="E83" s="38"/>
      <c r="F83" s="53">
        <f t="shared" si="8"/>
        <v>0</v>
      </c>
      <c r="G83" s="58"/>
      <c r="H83" s="38"/>
      <c r="I83" s="121">
        <f t="shared" si="7"/>
        <v>0</v>
      </c>
      <c r="J83" s="30">
        <f t="shared" si="10"/>
      </c>
      <c r="K83" s="38">
        <f t="shared" si="11"/>
      </c>
      <c r="L83" s="57" t="e">
        <f t="shared" si="9"/>
        <v>#VALUE!</v>
      </c>
    </row>
    <row r="84" spans="1:12" s="2" customFormat="1" ht="15">
      <c r="A84" s="64" t="s">
        <v>48</v>
      </c>
      <c r="B84" s="74">
        <v>94.06</v>
      </c>
      <c r="C84" s="30">
        <v>11.1</v>
      </c>
      <c r="D84" s="38">
        <f t="shared" si="6"/>
        <v>11.80097809908569</v>
      </c>
      <c r="E84" s="38">
        <v>13.7</v>
      </c>
      <c r="F84" s="53">
        <f t="shared" si="8"/>
        <v>-2.5999999999999996</v>
      </c>
      <c r="G84" s="58">
        <v>25</v>
      </c>
      <c r="H84" s="38">
        <v>27.8</v>
      </c>
      <c r="I84" s="121">
        <f t="shared" si="7"/>
        <v>-2.8000000000000007</v>
      </c>
      <c r="J84" s="30">
        <f t="shared" si="10"/>
        <v>22.52252252252252</v>
      </c>
      <c r="K84" s="38">
        <f t="shared" si="11"/>
        <v>20.291970802919707</v>
      </c>
      <c r="L84" s="57">
        <f t="shared" si="9"/>
        <v>2.230551719602815</v>
      </c>
    </row>
    <row r="85" spans="1:12" s="2" customFormat="1" ht="15" hidden="1">
      <c r="A85" s="64" t="s">
        <v>86</v>
      </c>
      <c r="B85" s="74"/>
      <c r="C85" s="30"/>
      <c r="D85" s="38" t="e">
        <f t="shared" si="6"/>
        <v>#DIV/0!</v>
      </c>
      <c r="E85" s="38"/>
      <c r="F85" s="53">
        <f t="shared" si="8"/>
        <v>0</v>
      </c>
      <c r="G85" s="58"/>
      <c r="H85" s="38"/>
      <c r="I85" s="121">
        <f t="shared" si="7"/>
        <v>0</v>
      </c>
      <c r="J85" s="30">
        <f t="shared" si="10"/>
      </c>
      <c r="K85" s="38">
        <f t="shared" si="11"/>
      </c>
      <c r="L85" s="57" t="e">
        <f t="shared" si="9"/>
        <v>#VALUE!</v>
      </c>
    </row>
    <row r="86" spans="1:12" s="2" customFormat="1" ht="15" hidden="1">
      <c r="A86" s="64" t="s">
        <v>49</v>
      </c>
      <c r="B86" s="74">
        <v>107.92</v>
      </c>
      <c r="C86" s="30"/>
      <c r="D86" s="38">
        <f t="shared" si="6"/>
        <v>0</v>
      </c>
      <c r="E86" s="38">
        <v>9</v>
      </c>
      <c r="F86" s="53">
        <f t="shared" si="8"/>
        <v>-9</v>
      </c>
      <c r="G86" s="58"/>
      <c r="H86" s="38">
        <v>23.2</v>
      </c>
      <c r="I86" s="121">
        <f t="shared" si="7"/>
        <v>-23.2</v>
      </c>
      <c r="J86" s="30">
        <f t="shared" si="10"/>
      </c>
      <c r="K86" s="38">
        <f t="shared" si="11"/>
        <v>25.777777777777775</v>
      </c>
      <c r="L86" s="57" t="e">
        <f t="shared" si="9"/>
        <v>#VALUE!</v>
      </c>
    </row>
    <row r="87" spans="1:12" s="2" customFormat="1" ht="15">
      <c r="A87" s="64" t="s">
        <v>50</v>
      </c>
      <c r="B87" s="74">
        <v>180.68</v>
      </c>
      <c r="C87" s="30">
        <v>0.675</v>
      </c>
      <c r="D87" s="38">
        <f t="shared" si="6"/>
        <v>0.3735886650431703</v>
      </c>
      <c r="E87" s="38">
        <v>4.5</v>
      </c>
      <c r="F87" s="53">
        <f t="shared" si="8"/>
        <v>-3.825</v>
      </c>
      <c r="G87" s="58">
        <v>1.84</v>
      </c>
      <c r="H87" s="38">
        <v>13.2</v>
      </c>
      <c r="I87" s="121">
        <f t="shared" si="7"/>
        <v>-11.36</v>
      </c>
      <c r="J87" s="30">
        <f t="shared" si="10"/>
        <v>27.25925925925926</v>
      </c>
      <c r="K87" s="38">
        <f t="shared" si="11"/>
        <v>29.333333333333332</v>
      </c>
      <c r="L87" s="57">
        <f t="shared" si="9"/>
        <v>-2.0740740740740726</v>
      </c>
    </row>
    <row r="88" spans="1:12" s="2" customFormat="1" ht="15" hidden="1">
      <c r="A88" s="64" t="s">
        <v>51</v>
      </c>
      <c r="B88" s="74">
        <v>320.18</v>
      </c>
      <c r="C88" s="30"/>
      <c r="D88" s="38">
        <f t="shared" si="6"/>
        <v>0</v>
      </c>
      <c r="E88" s="38">
        <v>10.3</v>
      </c>
      <c r="F88" s="53">
        <f t="shared" si="8"/>
        <v>-10.3</v>
      </c>
      <c r="G88" s="58"/>
      <c r="H88" s="38">
        <v>14.8</v>
      </c>
      <c r="I88" s="121">
        <f t="shared" si="7"/>
        <v>-14.8</v>
      </c>
      <c r="J88" s="30">
        <f t="shared" si="10"/>
      </c>
      <c r="K88" s="38">
        <f t="shared" si="11"/>
        <v>14.368932038834952</v>
      </c>
      <c r="L88" s="57" t="e">
        <f t="shared" si="9"/>
        <v>#VALUE!</v>
      </c>
    </row>
    <row r="89" spans="1:12" s="2" customFormat="1" ht="15" hidden="1">
      <c r="A89" s="132" t="s">
        <v>52</v>
      </c>
      <c r="B89" s="74">
        <v>12.75</v>
      </c>
      <c r="C89" s="30"/>
      <c r="D89" s="38">
        <f t="shared" si="6"/>
        <v>0</v>
      </c>
      <c r="E89" s="38">
        <v>0.41</v>
      </c>
      <c r="F89" s="53">
        <f t="shared" si="8"/>
        <v>-0.41</v>
      </c>
      <c r="G89" s="58"/>
      <c r="H89" s="38">
        <v>0.77</v>
      </c>
      <c r="I89" s="121">
        <f t="shared" si="7"/>
        <v>-0.77</v>
      </c>
      <c r="J89" s="30">
        <f t="shared" si="10"/>
      </c>
      <c r="K89" s="38">
        <f t="shared" si="11"/>
        <v>18.78048780487805</v>
      </c>
      <c r="L89" s="57" t="e">
        <f t="shared" si="9"/>
        <v>#VALUE!</v>
      </c>
    </row>
    <row r="90" spans="1:12" s="2" customFormat="1" ht="15" hidden="1">
      <c r="A90" s="64" t="s">
        <v>97</v>
      </c>
      <c r="B90" s="74">
        <v>7.58</v>
      </c>
      <c r="C90" s="30"/>
      <c r="D90" s="38">
        <f t="shared" si="6"/>
        <v>0</v>
      </c>
      <c r="E90" s="38"/>
      <c r="F90" s="53">
        <f t="shared" si="8"/>
        <v>0</v>
      </c>
      <c r="G90" s="58"/>
      <c r="H90" s="38"/>
      <c r="I90" s="121">
        <f t="shared" si="7"/>
        <v>0</v>
      </c>
      <c r="J90" s="30">
        <f t="shared" si="10"/>
      </c>
      <c r="K90" s="38">
        <f t="shared" si="11"/>
      </c>
      <c r="L90" s="57" t="e">
        <f t="shared" si="9"/>
        <v>#VALUE!</v>
      </c>
    </row>
    <row r="91" spans="1:12" s="2" customFormat="1" ht="15" hidden="1">
      <c r="A91" s="64" t="s">
        <v>87</v>
      </c>
      <c r="B91" s="74"/>
      <c r="C91" s="30"/>
      <c r="D91" s="38" t="e">
        <f t="shared" si="6"/>
        <v>#DIV/0!</v>
      </c>
      <c r="E91" s="38"/>
      <c r="F91" s="53">
        <f t="shared" si="8"/>
        <v>0</v>
      </c>
      <c r="G91" s="58"/>
      <c r="H91" s="38"/>
      <c r="I91" s="121">
        <f t="shared" si="7"/>
        <v>0</v>
      </c>
      <c r="J91" s="30">
        <f t="shared" si="10"/>
      </c>
      <c r="K91" s="38">
        <f t="shared" si="11"/>
      </c>
      <c r="L91" s="57" t="e">
        <f t="shared" si="9"/>
        <v>#VALUE!</v>
      </c>
    </row>
    <row r="92" spans="1:12" s="15" customFormat="1" ht="15.75">
      <c r="A92" s="134" t="s">
        <v>53</v>
      </c>
      <c r="B92" s="73">
        <v>42.95</v>
      </c>
      <c r="C92" s="29">
        <f>SUM(C93:C102)-C98</f>
        <v>35.464</v>
      </c>
      <c r="D92" s="37">
        <f t="shared" si="6"/>
        <v>82.57043073341094</v>
      </c>
      <c r="E92" s="37">
        <v>38.405</v>
      </c>
      <c r="F92" s="51">
        <f t="shared" si="8"/>
        <v>-2.9410000000000025</v>
      </c>
      <c r="G92" s="52">
        <f>SUM(G93:G102)-G98</f>
        <v>63.907</v>
      </c>
      <c r="H92" s="37">
        <v>74.17200000000001</v>
      </c>
      <c r="I92" s="120">
        <f t="shared" si="7"/>
        <v>-10.265000000000015</v>
      </c>
      <c r="J92" s="29">
        <f t="shared" si="10"/>
        <v>18.02024588314911</v>
      </c>
      <c r="K92" s="37">
        <f t="shared" si="11"/>
        <v>19.31311027209999</v>
      </c>
      <c r="L92" s="56">
        <f t="shared" si="9"/>
        <v>-1.292864388950882</v>
      </c>
    </row>
    <row r="93" spans="1:12" s="2" customFormat="1" ht="15" hidden="1">
      <c r="A93" s="64" t="s">
        <v>88</v>
      </c>
      <c r="B93" s="74">
        <v>2.52</v>
      </c>
      <c r="C93" s="30"/>
      <c r="D93" s="38">
        <f t="shared" si="6"/>
        <v>0</v>
      </c>
      <c r="E93" s="38"/>
      <c r="F93" s="53">
        <f t="shared" si="8"/>
        <v>0</v>
      </c>
      <c r="G93" s="58"/>
      <c r="H93" s="38"/>
      <c r="I93" s="121">
        <f t="shared" si="7"/>
        <v>0</v>
      </c>
      <c r="J93" s="30">
        <f t="shared" si="10"/>
      </c>
      <c r="K93" s="38">
        <f t="shared" si="11"/>
      </c>
      <c r="L93" s="57" t="e">
        <f t="shared" si="9"/>
        <v>#VALUE!</v>
      </c>
    </row>
    <row r="94" spans="1:12" s="2" customFormat="1" ht="15">
      <c r="A94" s="64" t="s">
        <v>54</v>
      </c>
      <c r="B94" s="74">
        <v>5.31</v>
      </c>
      <c r="C94" s="30">
        <v>3.282</v>
      </c>
      <c r="D94" s="38">
        <f t="shared" si="6"/>
        <v>61.807909604519786</v>
      </c>
      <c r="E94" s="38">
        <v>3.709</v>
      </c>
      <c r="F94" s="53">
        <f t="shared" si="8"/>
        <v>-0.42700000000000005</v>
      </c>
      <c r="G94" s="58">
        <v>6.578</v>
      </c>
      <c r="H94" s="38">
        <v>7.299</v>
      </c>
      <c r="I94" s="121">
        <f t="shared" si="7"/>
        <v>-0.7210000000000001</v>
      </c>
      <c r="J94" s="30">
        <f t="shared" si="10"/>
        <v>20.042656916514325</v>
      </c>
      <c r="K94" s="38">
        <f t="shared" si="11"/>
        <v>19.679158802911836</v>
      </c>
      <c r="L94" s="57">
        <f t="shared" si="9"/>
        <v>0.36349811360248907</v>
      </c>
    </row>
    <row r="95" spans="1:12" s="2" customFormat="1" ht="15">
      <c r="A95" s="64" t="s">
        <v>55</v>
      </c>
      <c r="B95" s="74">
        <v>0.65</v>
      </c>
      <c r="C95" s="30">
        <v>0.64</v>
      </c>
      <c r="D95" s="38">
        <f t="shared" si="6"/>
        <v>98.46153846153845</v>
      </c>
      <c r="E95" s="38"/>
      <c r="F95" s="53">
        <f t="shared" si="8"/>
        <v>0.64</v>
      </c>
      <c r="G95" s="58">
        <v>1.129</v>
      </c>
      <c r="H95" s="38"/>
      <c r="I95" s="121">
        <f t="shared" si="7"/>
        <v>1.129</v>
      </c>
      <c r="J95" s="30">
        <f t="shared" si="10"/>
        <v>17.640625</v>
      </c>
      <c r="K95" s="38">
        <f t="shared" si="11"/>
      </c>
      <c r="L95" s="212" t="e">
        <f t="shared" si="9"/>
        <v>#VALUE!</v>
      </c>
    </row>
    <row r="96" spans="1:12" s="2" customFormat="1" ht="15">
      <c r="A96" s="64" t="s">
        <v>56</v>
      </c>
      <c r="B96" s="74">
        <v>33.65</v>
      </c>
      <c r="C96" s="30">
        <v>30.892</v>
      </c>
      <c r="D96" s="38">
        <f t="shared" si="6"/>
        <v>91.8038632986627</v>
      </c>
      <c r="E96" s="38">
        <v>33.8</v>
      </c>
      <c r="F96" s="53">
        <f t="shared" si="8"/>
        <v>-2.9079999999999977</v>
      </c>
      <c r="G96" s="58">
        <v>55.4</v>
      </c>
      <c r="H96" s="38">
        <v>65.54</v>
      </c>
      <c r="I96" s="121">
        <f t="shared" si="7"/>
        <v>-10.140000000000008</v>
      </c>
      <c r="J96" s="30">
        <f t="shared" si="10"/>
        <v>17.933445552246535</v>
      </c>
      <c r="K96" s="38">
        <f t="shared" si="11"/>
        <v>19.3905325443787</v>
      </c>
      <c r="L96" s="57">
        <f t="shared" si="9"/>
        <v>-1.4570869921321652</v>
      </c>
    </row>
    <row r="97" spans="1:12" s="2" customFormat="1" ht="15" hidden="1">
      <c r="A97" s="64" t="s">
        <v>57</v>
      </c>
      <c r="B97" s="74">
        <v>999999999</v>
      </c>
      <c r="C97" s="30"/>
      <c r="D97" s="38">
        <f t="shared" si="6"/>
        <v>0</v>
      </c>
      <c r="E97" s="38"/>
      <c r="F97" s="53">
        <f t="shared" si="8"/>
        <v>0</v>
      </c>
      <c r="G97" s="58"/>
      <c r="H97" s="38"/>
      <c r="I97" s="121">
        <f t="shared" si="7"/>
        <v>0</v>
      </c>
      <c r="J97" s="30">
        <f t="shared" si="10"/>
      </c>
      <c r="K97" s="38">
        <f t="shared" si="11"/>
      </c>
      <c r="L97" s="57" t="e">
        <f t="shared" si="9"/>
        <v>#VALUE!</v>
      </c>
    </row>
    <row r="98" spans="1:12" s="2" customFormat="1" ht="15" hidden="1">
      <c r="A98" s="64" t="s">
        <v>89</v>
      </c>
      <c r="B98" s="74"/>
      <c r="C98" s="30"/>
      <c r="D98" s="38" t="e">
        <f t="shared" si="6"/>
        <v>#DIV/0!</v>
      </c>
      <c r="E98" s="38"/>
      <c r="F98" s="53">
        <f t="shared" si="8"/>
        <v>0</v>
      </c>
      <c r="G98" s="58"/>
      <c r="H98" s="38"/>
      <c r="I98" s="121">
        <f t="shared" si="7"/>
        <v>0</v>
      </c>
      <c r="J98" s="30">
        <f t="shared" si="10"/>
      </c>
      <c r="K98" s="38">
        <f t="shared" si="11"/>
      </c>
      <c r="L98" s="57" t="e">
        <f t="shared" si="9"/>
        <v>#VALUE!</v>
      </c>
    </row>
    <row r="99" spans="1:12" s="2" customFormat="1" ht="15" hidden="1">
      <c r="A99" s="64" t="s">
        <v>58</v>
      </c>
      <c r="B99" s="74"/>
      <c r="C99" s="30"/>
      <c r="D99" s="38" t="e">
        <f t="shared" si="6"/>
        <v>#DIV/0!</v>
      </c>
      <c r="E99" s="38"/>
      <c r="F99" s="53">
        <f t="shared" si="8"/>
        <v>0</v>
      </c>
      <c r="G99" s="58"/>
      <c r="H99" s="38"/>
      <c r="I99" s="121">
        <f t="shared" si="7"/>
        <v>0</v>
      </c>
      <c r="J99" s="30">
        <f t="shared" si="10"/>
      </c>
      <c r="K99" s="38">
        <f t="shared" si="11"/>
      </c>
      <c r="L99" s="57" t="e">
        <f t="shared" si="9"/>
        <v>#VALUE!</v>
      </c>
    </row>
    <row r="100" spans="1:12" s="2" customFormat="1" ht="15" hidden="1">
      <c r="A100" s="64" t="s">
        <v>59</v>
      </c>
      <c r="B100" s="74"/>
      <c r="C100" s="30"/>
      <c r="D100" s="38" t="e">
        <f t="shared" si="6"/>
        <v>#DIV/0!</v>
      </c>
      <c r="E100" s="38"/>
      <c r="F100" s="53">
        <f t="shared" si="8"/>
        <v>0</v>
      </c>
      <c r="G100" s="58"/>
      <c r="H100" s="38"/>
      <c r="I100" s="121">
        <f t="shared" si="7"/>
        <v>0</v>
      </c>
      <c r="J100" s="30">
        <f t="shared" si="10"/>
      </c>
      <c r="K100" s="38">
        <f t="shared" si="11"/>
      </c>
      <c r="L100" s="57" t="e">
        <f t="shared" si="9"/>
        <v>#VALUE!</v>
      </c>
    </row>
    <row r="101" spans="1:12" s="2" customFormat="1" ht="15">
      <c r="A101" s="65" t="s">
        <v>90</v>
      </c>
      <c r="B101" s="81">
        <v>0.78</v>
      </c>
      <c r="C101" s="39">
        <v>0.65</v>
      </c>
      <c r="D101" s="41">
        <f t="shared" si="6"/>
        <v>83.33333333333334</v>
      </c>
      <c r="E101" s="41">
        <v>0.896</v>
      </c>
      <c r="F101" s="101">
        <f t="shared" si="8"/>
        <v>-0.246</v>
      </c>
      <c r="G101" s="59">
        <v>0.8</v>
      </c>
      <c r="H101" s="41">
        <v>1.333</v>
      </c>
      <c r="I101" s="122">
        <f t="shared" si="7"/>
        <v>-0.5329999999999999</v>
      </c>
      <c r="J101" s="39">
        <f t="shared" si="10"/>
        <v>12.307692307692308</v>
      </c>
      <c r="K101" s="41">
        <f t="shared" si="11"/>
        <v>14.877232142857142</v>
      </c>
      <c r="L101" s="99">
        <f t="shared" si="9"/>
        <v>-2.569539835164834</v>
      </c>
    </row>
    <row r="102" spans="1:12" s="2" customFormat="1" ht="15" hidden="1">
      <c r="A102" s="91" t="s">
        <v>91</v>
      </c>
      <c r="B102" s="92"/>
      <c r="C102" s="93"/>
      <c r="D102" s="94" t="e">
        <f t="shared" si="6"/>
        <v>#DIV/0!</v>
      </c>
      <c r="E102" s="94"/>
      <c r="F102" s="95">
        <f t="shared" si="8"/>
        <v>0</v>
      </c>
      <c r="G102" s="93"/>
      <c r="H102" s="94"/>
      <c r="I102" s="96">
        <f t="shared" si="7"/>
        <v>0</v>
      </c>
      <c r="J102" s="93">
        <f aca="true" t="shared" si="12" ref="J102:J134">IF(C102&gt;0,G102/C102*10,"")</f>
      </c>
      <c r="K102" s="94">
        <f aca="true" t="shared" si="13" ref="K102:K134">IF(E102&gt;0,H102/E102*10,"")</f>
      </c>
      <c r="L102" s="98" t="e">
        <f t="shared" si="9"/>
        <v>#VALUE!</v>
      </c>
    </row>
    <row r="103" spans="7:11" s="7" customFormat="1" ht="15" hidden="1">
      <c r="G103" s="8"/>
      <c r="J103" s="90">
        <f t="shared" si="12"/>
      </c>
      <c r="K103" s="90">
        <f t="shared" si="13"/>
      </c>
    </row>
    <row r="104" spans="1:11" s="5" customFormat="1" ht="15" hidden="1">
      <c r="A104" s="4"/>
      <c r="B104" s="4"/>
      <c r="G104" s="2"/>
      <c r="J104" s="90">
        <f t="shared" si="12"/>
      </c>
      <c r="K104" s="90">
        <f t="shared" si="13"/>
      </c>
    </row>
    <row r="105" spans="1:11" s="5" customFormat="1" ht="15">
      <c r="A105" s="4"/>
      <c r="B105" s="4"/>
      <c r="G105" s="2"/>
      <c r="J105" s="90">
        <f t="shared" si="12"/>
      </c>
      <c r="K105" s="90">
        <f t="shared" si="13"/>
      </c>
    </row>
    <row r="106" spans="1:11" s="5" customFormat="1" ht="15">
      <c r="A106" s="4"/>
      <c r="B106" s="4"/>
      <c r="G106" s="2"/>
      <c r="J106" s="90">
        <f t="shared" si="12"/>
      </c>
      <c r="K106" s="90">
        <f t="shared" si="13"/>
      </c>
    </row>
    <row r="107" spans="1:11" s="5" customFormat="1" ht="15">
      <c r="A107" s="4"/>
      <c r="B107" s="4"/>
      <c r="G107" s="2"/>
      <c r="J107" s="90">
        <f t="shared" si="12"/>
      </c>
      <c r="K107" s="90">
        <f t="shared" si="13"/>
      </c>
    </row>
    <row r="108" spans="1:11" s="5" customFormat="1" ht="15">
      <c r="A108" s="4"/>
      <c r="B108" s="4"/>
      <c r="G108" s="2"/>
      <c r="J108" s="90">
        <f t="shared" si="12"/>
      </c>
      <c r="K108" s="90">
        <f t="shared" si="13"/>
      </c>
    </row>
    <row r="109" spans="1:11" s="5" customFormat="1" ht="15">
      <c r="A109" s="4"/>
      <c r="B109" s="4"/>
      <c r="G109" s="2"/>
      <c r="J109" s="90">
        <f t="shared" si="12"/>
      </c>
      <c r="K109" s="90">
        <f t="shared" si="13"/>
      </c>
    </row>
    <row r="110" spans="1:11" s="5" customFormat="1" ht="15">
      <c r="A110" s="4"/>
      <c r="B110" s="4"/>
      <c r="G110" s="2"/>
      <c r="J110" s="90">
        <f t="shared" si="12"/>
      </c>
      <c r="K110" s="90">
        <f t="shared" si="13"/>
      </c>
    </row>
    <row r="111" spans="1:11" s="5" customFormat="1" ht="15">
      <c r="A111" s="4"/>
      <c r="B111" s="4"/>
      <c r="G111" s="2"/>
      <c r="J111" s="90">
        <f t="shared" si="12"/>
      </c>
      <c r="K111" s="90">
        <f t="shared" si="13"/>
      </c>
    </row>
    <row r="112" spans="1:11" s="5" customFormat="1" ht="15">
      <c r="A112" s="4"/>
      <c r="B112" s="4"/>
      <c r="G112" s="2"/>
      <c r="J112" s="90">
        <f t="shared" si="12"/>
      </c>
      <c r="K112" s="90">
        <f t="shared" si="13"/>
      </c>
    </row>
    <row r="113" spans="1:11" s="5" customFormat="1" ht="15">
      <c r="A113" s="4"/>
      <c r="B113" s="4"/>
      <c r="G113" s="2"/>
      <c r="J113" s="90">
        <f t="shared" si="12"/>
      </c>
      <c r="K113" s="90">
        <f t="shared" si="13"/>
      </c>
    </row>
    <row r="114" spans="1:11" s="5" customFormat="1" ht="15">
      <c r="A114" s="4"/>
      <c r="B114" s="4"/>
      <c r="G114" s="2"/>
      <c r="J114" s="90">
        <f t="shared" si="12"/>
      </c>
      <c r="K114" s="90">
        <f t="shared" si="13"/>
      </c>
    </row>
    <row r="115" spans="1:11" s="7" customFormat="1" ht="15">
      <c r="A115" s="4"/>
      <c r="B115" s="4"/>
      <c r="G115" s="8"/>
      <c r="J115" s="90">
        <f t="shared" si="12"/>
      </c>
      <c r="K115" s="90">
        <f t="shared" si="13"/>
      </c>
    </row>
    <row r="116" spans="1:11" s="7" customFormat="1" ht="15">
      <c r="A116" s="4"/>
      <c r="B116" s="4"/>
      <c r="G116" s="8"/>
      <c r="J116" s="90">
        <f t="shared" si="12"/>
      </c>
      <c r="K116" s="90">
        <f t="shared" si="13"/>
      </c>
    </row>
    <row r="117" spans="1:11" s="7" customFormat="1" ht="15">
      <c r="A117" s="4"/>
      <c r="B117" s="4"/>
      <c r="G117" s="8"/>
      <c r="J117" s="90">
        <f t="shared" si="12"/>
      </c>
      <c r="K117" s="90">
        <f t="shared" si="13"/>
      </c>
    </row>
    <row r="118" spans="1:11" s="7" customFormat="1" ht="15">
      <c r="A118" s="4"/>
      <c r="B118" s="4"/>
      <c r="G118" s="8"/>
      <c r="J118" s="90">
        <f t="shared" si="12"/>
      </c>
      <c r="K118" s="90">
        <f t="shared" si="13"/>
      </c>
    </row>
    <row r="119" spans="1:11" s="7" customFormat="1" ht="15">
      <c r="A119" s="4"/>
      <c r="B119" s="4"/>
      <c r="G119" s="8"/>
      <c r="J119" s="90">
        <f t="shared" si="12"/>
      </c>
      <c r="K119" s="90">
        <f t="shared" si="13"/>
      </c>
    </row>
    <row r="120" spans="1:11" s="7" customFormat="1" ht="15">
      <c r="A120" s="4"/>
      <c r="B120" s="4"/>
      <c r="G120" s="8"/>
      <c r="J120" s="90">
        <f t="shared" si="12"/>
      </c>
      <c r="K120" s="90">
        <f t="shared" si="13"/>
      </c>
    </row>
    <row r="121" spans="1:11" s="7" customFormat="1" ht="15">
      <c r="A121" s="4"/>
      <c r="B121" s="4"/>
      <c r="G121" s="8"/>
      <c r="J121" s="90">
        <f t="shared" si="12"/>
      </c>
      <c r="K121" s="90">
        <f t="shared" si="13"/>
      </c>
    </row>
    <row r="122" spans="1:11" s="7" customFormat="1" ht="15">
      <c r="A122" s="4"/>
      <c r="B122" s="4"/>
      <c r="G122" s="8"/>
      <c r="J122" s="90">
        <f t="shared" si="12"/>
      </c>
      <c r="K122" s="90">
        <f t="shared" si="13"/>
      </c>
    </row>
    <row r="123" spans="1:11" s="7" customFormat="1" ht="15">
      <c r="A123" s="4"/>
      <c r="B123" s="4"/>
      <c r="G123" s="8"/>
      <c r="J123" s="90">
        <f t="shared" si="12"/>
      </c>
      <c r="K123" s="90">
        <f t="shared" si="13"/>
      </c>
    </row>
    <row r="124" spans="1:11" s="7" customFormat="1" ht="15">
      <c r="A124" s="4"/>
      <c r="B124" s="4"/>
      <c r="G124" s="8"/>
      <c r="J124" s="90">
        <f t="shared" si="12"/>
      </c>
      <c r="K124" s="90">
        <f t="shared" si="13"/>
      </c>
    </row>
    <row r="125" spans="1:11" s="7" customFormat="1" ht="15">
      <c r="A125" s="4"/>
      <c r="B125" s="4"/>
      <c r="G125" s="8"/>
      <c r="J125" s="90">
        <f t="shared" si="12"/>
      </c>
      <c r="K125" s="90">
        <f t="shared" si="13"/>
      </c>
    </row>
    <row r="126" spans="1:11" s="7" customFormat="1" ht="15">
      <c r="A126" s="4"/>
      <c r="B126" s="4"/>
      <c r="G126" s="8"/>
      <c r="J126" s="90">
        <f t="shared" si="12"/>
      </c>
      <c r="K126" s="90">
        <f t="shared" si="13"/>
      </c>
    </row>
    <row r="127" spans="1:11" s="7" customFormat="1" ht="15">
      <c r="A127" s="4"/>
      <c r="B127" s="4"/>
      <c r="G127" s="8"/>
      <c r="J127" s="90">
        <f t="shared" si="12"/>
      </c>
      <c r="K127" s="90">
        <f t="shared" si="13"/>
      </c>
    </row>
    <row r="128" spans="1:11" s="7" customFormat="1" ht="15">
      <c r="A128" s="4"/>
      <c r="B128" s="4"/>
      <c r="G128" s="8"/>
      <c r="J128" s="90">
        <f t="shared" si="12"/>
      </c>
      <c r="K128" s="90">
        <f t="shared" si="13"/>
      </c>
    </row>
    <row r="129" spans="1:11" s="7" customFormat="1" ht="15">
      <c r="A129" s="4"/>
      <c r="B129" s="4"/>
      <c r="G129" s="8"/>
      <c r="J129" s="90">
        <f t="shared" si="12"/>
      </c>
      <c r="K129" s="90">
        <f t="shared" si="13"/>
      </c>
    </row>
    <row r="130" spans="1:11" s="7" customFormat="1" ht="15">
      <c r="A130" s="4"/>
      <c r="B130" s="4"/>
      <c r="G130" s="8"/>
      <c r="J130" s="90">
        <f t="shared" si="12"/>
      </c>
      <c r="K130" s="90">
        <f t="shared" si="13"/>
      </c>
    </row>
    <row r="131" spans="1:11" s="7" customFormat="1" ht="15">
      <c r="A131" s="4"/>
      <c r="B131" s="4"/>
      <c r="G131" s="8"/>
      <c r="J131" s="90">
        <f t="shared" si="12"/>
      </c>
      <c r="K131" s="90">
        <f t="shared" si="13"/>
      </c>
    </row>
    <row r="132" spans="1:11" s="7" customFormat="1" ht="15">
      <c r="A132" s="4"/>
      <c r="B132" s="4"/>
      <c r="G132" s="8"/>
      <c r="J132" s="90">
        <f t="shared" si="12"/>
      </c>
      <c r="K132" s="90">
        <f t="shared" si="13"/>
      </c>
    </row>
    <row r="133" spans="1:11" s="7" customFormat="1" ht="15">
      <c r="A133" s="4"/>
      <c r="B133" s="4"/>
      <c r="G133" s="8"/>
      <c r="J133" s="90">
        <f t="shared" si="12"/>
      </c>
      <c r="K133" s="90">
        <f t="shared" si="13"/>
      </c>
    </row>
    <row r="134" spans="1:11" s="7" customFormat="1" ht="15">
      <c r="A134" s="4"/>
      <c r="B134" s="4"/>
      <c r="G134" s="8"/>
      <c r="J134" s="90">
        <f t="shared" si="12"/>
      </c>
      <c r="K134" s="90">
        <f t="shared" si="13"/>
      </c>
    </row>
    <row r="135" spans="1:11" s="7" customFormat="1" ht="15">
      <c r="A135" s="4"/>
      <c r="B135" s="4"/>
      <c r="G135" s="8"/>
      <c r="J135" s="90">
        <f aca="true" t="shared" si="14" ref="J135:J174">IF(C135&gt;0,G135/C135*10,"")</f>
      </c>
      <c r="K135" s="90">
        <f aca="true" t="shared" si="15" ref="K135:K174">IF(E135&gt;0,H135/E135*10,"")</f>
      </c>
    </row>
    <row r="136" spans="1:11" s="7" customFormat="1" ht="15">
      <c r="A136" s="4"/>
      <c r="B136" s="4"/>
      <c r="G136" s="8"/>
      <c r="J136" s="90">
        <f t="shared" si="14"/>
      </c>
      <c r="K136" s="90">
        <f t="shared" si="15"/>
      </c>
    </row>
    <row r="137" spans="1:11" s="7" customFormat="1" ht="15">
      <c r="A137" s="4"/>
      <c r="B137" s="4"/>
      <c r="G137" s="8"/>
      <c r="J137" s="90">
        <f t="shared" si="14"/>
      </c>
      <c r="K137" s="90">
        <f t="shared" si="15"/>
      </c>
    </row>
    <row r="138" spans="1:11" s="7" customFormat="1" ht="15">
      <c r="A138" s="4"/>
      <c r="B138" s="4"/>
      <c r="G138" s="8"/>
      <c r="J138" s="90">
        <f t="shared" si="14"/>
      </c>
      <c r="K138" s="90">
        <f t="shared" si="15"/>
      </c>
    </row>
    <row r="139" spans="1:11" s="7" customFormat="1" ht="15">
      <c r="A139" s="4"/>
      <c r="B139" s="4"/>
      <c r="G139" s="8"/>
      <c r="J139" s="90">
        <f t="shared" si="14"/>
      </c>
      <c r="K139" s="90">
        <f t="shared" si="15"/>
      </c>
    </row>
    <row r="140" spans="1:11" s="7" customFormat="1" ht="15">
      <c r="A140" s="4"/>
      <c r="B140" s="4"/>
      <c r="G140" s="8"/>
      <c r="J140" s="90">
        <f t="shared" si="14"/>
      </c>
      <c r="K140" s="90">
        <f t="shared" si="15"/>
      </c>
    </row>
    <row r="141" spans="1:11" s="7" customFormat="1" ht="15">
      <c r="A141" s="4"/>
      <c r="B141" s="4"/>
      <c r="G141" s="8"/>
      <c r="J141" s="90">
        <f t="shared" si="14"/>
      </c>
      <c r="K141" s="90">
        <f t="shared" si="15"/>
      </c>
    </row>
    <row r="142" spans="1:11" s="7" customFormat="1" ht="15">
      <c r="A142" s="4"/>
      <c r="B142" s="4"/>
      <c r="G142" s="8"/>
      <c r="J142" s="90">
        <f t="shared" si="14"/>
      </c>
      <c r="K142" s="90">
        <f t="shared" si="15"/>
      </c>
    </row>
    <row r="143" spans="1:11" s="7" customFormat="1" ht="15">
      <c r="A143" s="4"/>
      <c r="B143" s="4"/>
      <c r="G143" s="8"/>
      <c r="J143" s="90">
        <f t="shared" si="14"/>
      </c>
      <c r="K143" s="90">
        <f t="shared" si="15"/>
      </c>
    </row>
    <row r="144" spans="1:11" s="8" customFormat="1" ht="15">
      <c r="A144" s="6"/>
      <c r="B144" s="6"/>
      <c r="J144" s="90">
        <f t="shared" si="14"/>
      </c>
      <c r="K144" s="90">
        <f t="shared" si="15"/>
      </c>
    </row>
    <row r="145" spans="1:11" s="8" customFormat="1" ht="15">
      <c r="A145" s="6"/>
      <c r="B145" s="6"/>
      <c r="J145" s="90">
        <f t="shared" si="14"/>
      </c>
      <c r="K145" s="90">
        <f t="shared" si="15"/>
      </c>
    </row>
    <row r="146" spans="1:11" s="8" customFormat="1" ht="15">
      <c r="A146" s="6"/>
      <c r="B146" s="6"/>
      <c r="J146" s="90">
        <f t="shared" si="14"/>
      </c>
      <c r="K146" s="90">
        <f t="shared" si="15"/>
      </c>
    </row>
    <row r="147" spans="1:11" s="8" customFormat="1" ht="15">
      <c r="A147" s="6"/>
      <c r="B147" s="6"/>
      <c r="J147" s="90">
        <f t="shared" si="14"/>
      </c>
      <c r="K147" s="90">
        <f t="shared" si="15"/>
      </c>
    </row>
    <row r="148" spans="1:11" s="8" customFormat="1" ht="15">
      <c r="A148" s="6"/>
      <c r="B148" s="195"/>
      <c r="C148" s="195"/>
      <c r="D148" s="195"/>
      <c r="J148" s="90">
        <f t="shared" si="14"/>
      </c>
      <c r="K148" s="90">
        <f t="shared" si="15"/>
      </c>
    </row>
    <row r="149" spans="1:11" s="8" customFormat="1" ht="15.75">
      <c r="A149" s="21"/>
      <c r="B149" s="6"/>
      <c r="J149" s="90">
        <f t="shared" si="14"/>
      </c>
      <c r="K149" s="90">
        <f t="shared" si="15"/>
      </c>
    </row>
    <row r="150" spans="1:11" s="8" customFormat="1" ht="15">
      <c r="A150" s="6"/>
      <c r="B150" s="195"/>
      <c r="C150" s="195"/>
      <c r="D150" s="195"/>
      <c r="J150" s="90">
        <f t="shared" si="14"/>
      </c>
      <c r="K150" s="90">
        <f t="shared" si="15"/>
      </c>
    </row>
    <row r="151" spans="1:11" s="8" customFormat="1" ht="15">
      <c r="A151" s="6"/>
      <c r="B151" s="6"/>
      <c r="J151" s="90">
        <f t="shared" si="14"/>
      </c>
      <c r="K151" s="90">
        <f t="shared" si="15"/>
      </c>
    </row>
    <row r="152" spans="1:11" s="8" customFormat="1" ht="15">
      <c r="A152" s="6"/>
      <c r="B152" s="6"/>
      <c r="J152" s="90">
        <f t="shared" si="14"/>
      </c>
      <c r="K152" s="90">
        <f t="shared" si="15"/>
      </c>
    </row>
    <row r="153" spans="1:11" s="8" customFormat="1" ht="15">
      <c r="A153" s="6"/>
      <c r="B153" s="6"/>
      <c r="J153" s="90">
        <f t="shared" si="14"/>
      </c>
      <c r="K153" s="90">
        <f t="shared" si="15"/>
      </c>
    </row>
    <row r="154" spans="1:11" s="8" customFormat="1" ht="15">
      <c r="A154" s="6"/>
      <c r="B154" s="6"/>
      <c r="J154" s="90">
        <f t="shared" si="14"/>
      </c>
      <c r="K154" s="90">
        <f t="shared" si="15"/>
      </c>
    </row>
    <row r="155" spans="1:11" s="8" customFormat="1" ht="15">
      <c r="A155" s="6"/>
      <c r="B155" s="6"/>
      <c r="J155" s="90">
        <f t="shared" si="14"/>
      </c>
      <c r="K155" s="90">
        <f t="shared" si="15"/>
      </c>
    </row>
    <row r="156" spans="1:11" s="8" customFormat="1" ht="15">
      <c r="A156" s="6"/>
      <c r="B156" s="6"/>
      <c r="J156" s="90">
        <f t="shared" si="14"/>
      </c>
      <c r="K156" s="90">
        <f t="shared" si="15"/>
      </c>
    </row>
    <row r="157" spans="1:11" s="8" customFormat="1" ht="15">
      <c r="A157" s="6"/>
      <c r="B157" s="6"/>
      <c r="J157" s="90">
        <f t="shared" si="14"/>
      </c>
      <c r="K157" s="90">
        <f t="shared" si="15"/>
      </c>
    </row>
    <row r="158" spans="1:11" s="8" customFormat="1" ht="15">
      <c r="A158" s="6"/>
      <c r="B158" s="6"/>
      <c r="J158" s="90">
        <f t="shared" si="14"/>
      </c>
      <c r="K158" s="90">
        <f t="shared" si="15"/>
      </c>
    </row>
    <row r="159" spans="1:11" s="8" customFormat="1" ht="15">
      <c r="A159" s="6"/>
      <c r="B159" s="6"/>
      <c r="J159" s="90">
        <f t="shared" si="14"/>
      </c>
      <c r="K159" s="90">
        <f t="shared" si="15"/>
      </c>
    </row>
    <row r="160" spans="1:11" s="8" customFormat="1" ht="15">
      <c r="A160" s="6"/>
      <c r="B160" s="6"/>
      <c r="J160" s="90">
        <f t="shared" si="14"/>
      </c>
      <c r="K160" s="90">
        <f t="shared" si="15"/>
      </c>
    </row>
    <row r="161" spans="1:11" s="8" customFormat="1" ht="15">
      <c r="A161" s="6"/>
      <c r="B161" s="6"/>
      <c r="J161" s="90">
        <f t="shared" si="14"/>
      </c>
      <c r="K161" s="90">
        <f t="shared" si="15"/>
      </c>
    </row>
    <row r="162" spans="1:11" s="8" customFormat="1" ht="15">
      <c r="A162" s="6"/>
      <c r="B162" s="6"/>
      <c r="J162" s="90">
        <f t="shared" si="14"/>
      </c>
      <c r="K162" s="90">
        <f t="shared" si="15"/>
      </c>
    </row>
    <row r="163" spans="1:11" s="8" customFormat="1" ht="15">
      <c r="A163" s="6"/>
      <c r="B163" s="6"/>
      <c r="J163" s="90">
        <f t="shared" si="14"/>
      </c>
      <c r="K163" s="90">
        <f t="shared" si="15"/>
      </c>
    </row>
    <row r="164" spans="1:11" s="8" customFormat="1" ht="15">
      <c r="A164" s="6"/>
      <c r="B164" s="6"/>
      <c r="J164" s="90">
        <f t="shared" si="14"/>
      </c>
      <c r="K164" s="90">
        <f t="shared" si="15"/>
      </c>
    </row>
    <row r="165" spans="1:11" s="8" customFormat="1" ht="15">
      <c r="A165" s="6"/>
      <c r="B165" s="6"/>
      <c r="J165" s="90">
        <f t="shared" si="14"/>
      </c>
      <c r="K165" s="90">
        <f t="shared" si="15"/>
      </c>
    </row>
    <row r="166" spans="1:11" s="8" customFormat="1" ht="15">
      <c r="A166" s="6"/>
      <c r="B166" s="6"/>
      <c r="J166" s="90">
        <f t="shared" si="14"/>
      </c>
      <c r="K166" s="90">
        <f t="shared" si="15"/>
      </c>
    </row>
    <row r="167" spans="1:11" s="8" customFormat="1" ht="15">
      <c r="A167" s="6"/>
      <c r="B167" s="6"/>
      <c r="J167" s="90">
        <f t="shared" si="14"/>
      </c>
      <c r="K167" s="90">
        <f t="shared" si="15"/>
      </c>
    </row>
    <row r="168" spans="1:11" s="8" customFormat="1" ht="15">
      <c r="A168" s="6"/>
      <c r="B168" s="6"/>
      <c r="J168" s="90">
        <f t="shared" si="14"/>
      </c>
      <c r="K168" s="90">
        <f t="shared" si="15"/>
      </c>
    </row>
    <row r="169" spans="1:11" s="8" customFormat="1" ht="15">
      <c r="A169" s="6"/>
      <c r="B169" s="6"/>
      <c r="J169" s="90">
        <f t="shared" si="14"/>
      </c>
      <c r="K169" s="90">
        <f t="shared" si="15"/>
      </c>
    </row>
    <row r="170" spans="1:11" s="8" customFormat="1" ht="15">
      <c r="A170" s="6"/>
      <c r="B170" s="6"/>
      <c r="J170" s="90">
        <f t="shared" si="14"/>
      </c>
      <c r="K170" s="90">
        <f t="shared" si="15"/>
      </c>
    </row>
    <row r="171" spans="1:11" s="8" customFormat="1" ht="15">
      <c r="A171" s="6"/>
      <c r="B171" s="6"/>
      <c r="J171" s="90">
        <f t="shared" si="14"/>
      </c>
      <c r="K171" s="90">
        <f t="shared" si="15"/>
      </c>
    </row>
    <row r="172" spans="1:11" s="8" customFormat="1" ht="15">
      <c r="A172" s="6"/>
      <c r="B172" s="6"/>
      <c r="J172" s="90">
        <f t="shared" si="14"/>
      </c>
      <c r="K172" s="90">
        <f t="shared" si="15"/>
      </c>
    </row>
    <row r="173" spans="1:11" s="8" customFormat="1" ht="15">
      <c r="A173" s="6"/>
      <c r="B173" s="6"/>
      <c r="J173" s="90">
        <f t="shared" si="14"/>
      </c>
      <c r="K173" s="90">
        <f t="shared" si="15"/>
      </c>
    </row>
    <row r="174" spans="1:11" s="8" customFormat="1" ht="15">
      <c r="A174" s="6"/>
      <c r="B174" s="6"/>
      <c r="J174" s="90">
        <f t="shared" si="14"/>
      </c>
      <c r="K174" s="90">
        <f t="shared" si="15"/>
      </c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7" s="8" customFormat="1" ht="15">
      <c r="A185" s="6"/>
      <c r="B185" s="6"/>
      <c r="G185" s="70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0.75" customHeight="1">
      <c r="A227" s="6"/>
      <c r="B227" s="6"/>
    </row>
    <row r="228" spans="1:2" s="8" customFormat="1" ht="15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50:D150"/>
    <mergeCell ref="J3:L3"/>
    <mergeCell ref="A3:A4"/>
    <mergeCell ref="B3:B4"/>
    <mergeCell ref="C3:F3"/>
    <mergeCell ref="G3:I3"/>
    <mergeCell ref="B148:D148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1" sqref="I31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875" style="9" customWidth="1"/>
    <col min="5" max="6" width="10.75390625" style="9" customWidth="1"/>
    <col min="7" max="16384" width="9.125" style="9" customWidth="1"/>
  </cols>
  <sheetData>
    <row r="1" spans="1:6" ht="16.5">
      <c r="A1" s="11" t="s">
        <v>118</v>
      </c>
      <c r="B1" s="3"/>
      <c r="C1" s="12"/>
      <c r="D1" s="12"/>
      <c r="E1" s="12"/>
      <c r="F1" s="12"/>
    </row>
    <row r="2" spans="1:6" ht="15" customHeight="1">
      <c r="A2" s="11" t="str">
        <f>зерноск!A2</f>
        <v>по состоянию на 17 августа 2018 года</v>
      </c>
      <c r="B2" s="3"/>
      <c r="C2" s="12"/>
      <c r="D2" s="12"/>
      <c r="E2" s="12"/>
      <c r="F2" s="12"/>
    </row>
    <row r="3" spans="1:6" ht="9.75" customHeight="1">
      <c r="A3" s="11"/>
      <c r="B3" s="3"/>
      <c r="C3" s="12"/>
      <c r="D3" s="12"/>
      <c r="E3" s="12"/>
      <c r="F3" s="12"/>
    </row>
    <row r="4" spans="1:6" s="10" customFormat="1" ht="22.5" customHeight="1">
      <c r="A4" s="196" t="s">
        <v>1</v>
      </c>
      <c r="B4" s="196" t="s">
        <v>119</v>
      </c>
      <c r="C4" s="196" t="s">
        <v>117</v>
      </c>
      <c r="D4" s="196"/>
      <c r="E4" s="198"/>
      <c r="F4" s="198"/>
    </row>
    <row r="5" spans="1:6" s="10" customFormat="1" ht="47.25">
      <c r="A5" s="197"/>
      <c r="B5" s="196"/>
      <c r="C5" s="1" t="s">
        <v>105</v>
      </c>
      <c r="D5" s="63" t="s">
        <v>122</v>
      </c>
      <c r="E5" s="1" t="s">
        <v>102</v>
      </c>
      <c r="F5" s="1" t="s">
        <v>106</v>
      </c>
    </row>
    <row r="6" spans="1:6" s="14" customFormat="1" ht="15.75">
      <c r="A6" s="43" t="s">
        <v>2</v>
      </c>
      <c r="B6" s="72">
        <v>44.54</v>
      </c>
      <c r="C6" s="25">
        <f>C7+C26+C37+C46+C54+C69+C76+C93</f>
        <v>10.923</v>
      </c>
      <c r="D6" s="31">
        <f>C6/B6*100</f>
        <v>24.524023349797936</v>
      </c>
      <c r="E6" s="31">
        <v>5.6129999999999995</v>
      </c>
      <c r="F6" s="50">
        <f aca="true" t="shared" si="0" ref="F6:F24">C6-E6</f>
        <v>5.3100000000000005</v>
      </c>
    </row>
    <row r="7" spans="1:6" s="15" customFormat="1" ht="15.75">
      <c r="A7" s="44" t="s">
        <v>3</v>
      </c>
      <c r="B7" s="73">
        <v>14.87</v>
      </c>
      <c r="C7" s="26">
        <f>SUM(C8:C24)</f>
        <v>4.246</v>
      </c>
      <c r="D7" s="32">
        <f aca="true" t="shared" si="1" ref="D7:D36">C7/B7*100</f>
        <v>28.554135843981175</v>
      </c>
      <c r="E7" s="32">
        <v>1.2100000000000002</v>
      </c>
      <c r="F7" s="51">
        <f t="shared" si="0"/>
        <v>3.0360000000000005</v>
      </c>
    </row>
    <row r="8" spans="1:6" s="2" customFormat="1" ht="15" hidden="1">
      <c r="A8" s="45" t="s">
        <v>4</v>
      </c>
      <c r="B8" s="74"/>
      <c r="C8" s="30"/>
      <c r="D8" s="38" t="e">
        <f t="shared" si="1"/>
        <v>#DIV/0!</v>
      </c>
      <c r="E8" s="38"/>
      <c r="F8" s="57">
        <f t="shared" si="0"/>
        <v>0</v>
      </c>
    </row>
    <row r="9" spans="1:6" s="2" customFormat="1" ht="15">
      <c r="A9" s="45" t="s">
        <v>5</v>
      </c>
      <c r="B9" s="74">
        <v>2.67</v>
      </c>
      <c r="C9" s="30">
        <v>1.35</v>
      </c>
      <c r="D9" s="38">
        <f t="shared" si="1"/>
        <v>50.56179775280899</v>
      </c>
      <c r="E9" s="38">
        <v>0.676</v>
      </c>
      <c r="F9" s="57">
        <f t="shared" si="0"/>
        <v>0.674</v>
      </c>
    </row>
    <row r="10" spans="1:6" s="2" customFormat="1" ht="15" hidden="1">
      <c r="A10" s="45" t="s">
        <v>6</v>
      </c>
      <c r="B10" s="74">
        <v>0.2</v>
      </c>
      <c r="C10" s="30"/>
      <c r="D10" s="38">
        <f t="shared" si="1"/>
        <v>0</v>
      </c>
      <c r="E10" s="38"/>
      <c r="F10" s="57">
        <f t="shared" si="0"/>
        <v>0</v>
      </c>
    </row>
    <row r="11" spans="1:6" s="2" customFormat="1" ht="15" hidden="1">
      <c r="A11" s="45" t="s">
        <v>7</v>
      </c>
      <c r="B11" s="74"/>
      <c r="C11" s="30"/>
      <c r="D11" s="38" t="e">
        <f t="shared" si="1"/>
        <v>#DIV/0!</v>
      </c>
      <c r="E11" s="38"/>
      <c r="F11" s="57">
        <f t="shared" si="0"/>
        <v>0</v>
      </c>
    </row>
    <row r="12" spans="1:6" s="2" customFormat="1" ht="15" hidden="1">
      <c r="A12" s="45" t="s">
        <v>8</v>
      </c>
      <c r="B12" s="74">
        <v>0.43</v>
      </c>
      <c r="C12" s="30"/>
      <c r="D12" s="38">
        <f t="shared" si="1"/>
        <v>0</v>
      </c>
      <c r="E12" s="38"/>
      <c r="F12" s="57">
        <f t="shared" si="0"/>
        <v>0</v>
      </c>
    </row>
    <row r="13" spans="1:6" s="2" customFormat="1" ht="15" hidden="1">
      <c r="A13" s="45" t="s">
        <v>9</v>
      </c>
      <c r="B13" s="74"/>
      <c r="C13" s="30"/>
      <c r="D13" s="38" t="e">
        <f t="shared" si="1"/>
        <v>#DIV/0!</v>
      </c>
      <c r="E13" s="38"/>
      <c r="F13" s="57">
        <f t="shared" si="0"/>
        <v>0</v>
      </c>
    </row>
    <row r="14" spans="1:6" s="2" customFormat="1" ht="15" hidden="1">
      <c r="A14" s="45" t="s">
        <v>10</v>
      </c>
      <c r="B14" s="74">
        <v>0.2</v>
      </c>
      <c r="C14" s="30"/>
      <c r="D14" s="38">
        <f t="shared" si="1"/>
        <v>0</v>
      </c>
      <c r="E14" s="38"/>
      <c r="F14" s="57">
        <f t="shared" si="0"/>
        <v>0</v>
      </c>
    </row>
    <row r="15" spans="1:6" s="2" customFormat="1" ht="15" hidden="1">
      <c r="A15" s="45" t="s">
        <v>11</v>
      </c>
      <c r="B15" s="74"/>
      <c r="C15" s="30"/>
      <c r="D15" s="38" t="e">
        <f t="shared" si="1"/>
        <v>#DIV/0!</v>
      </c>
      <c r="E15" s="38"/>
      <c r="F15" s="57">
        <f t="shared" si="0"/>
        <v>0</v>
      </c>
    </row>
    <row r="16" spans="1:6" s="2" customFormat="1" ht="15" hidden="1">
      <c r="A16" s="45" t="s">
        <v>12</v>
      </c>
      <c r="B16" s="74"/>
      <c r="C16" s="30"/>
      <c r="D16" s="38" t="e">
        <f t="shared" si="1"/>
        <v>#DIV/0!</v>
      </c>
      <c r="E16" s="38"/>
      <c r="F16" s="57">
        <f t="shared" si="0"/>
        <v>0</v>
      </c>
    </row>
    <row r="17" spans="1:6" s="2" customFormat="1" ht="15" hidden="1">
      <c r="A17" s="45" t="s">
        <v>92</v>
      </c>
      <c r="B17" s="74"/>
      <c r="C17" s="30"/>
      <c r="D17" s="38" t="e">
        <f t="shared" si="1"/>
        <v>#DIV/0!</v>
      </c>
      <c r="E17" s="38"/>
      <c r="F17" s="57">
        <f t="shared" si="0"/>
        <v>0</v>
      </c>
    </row>
    <row r="18" spans="1:6" s="2" customFormat="1" ht="15" hidden="1">
      <c r="A18" s="45" t="s">
        <v>13</v>
      </c>
      <c r="B18" s="74"/>
      <c r="C18" s="30"/>
      <c r="D18" s="38" t="e">
        <f t="shared" si="1"/>
        <v>#DIV/0!</v>
      </c>
      <c r="E18" s="38"/>
      <c r="F18" s="57">
        <f t="shared" si="0"/>
        <v>0</v>
      </c>
    </row>
    <row r="19" spans="1:6" s="2" customFormat="1" ht="15" hidden="1">
      <c r="A19" s="45" t="s">
        <v>14</v>
      </c>
      <c r="B19" s="74"/>
      <c r="C19" s="30"/>
      <c r="D19" s="38" t="e">
        <f t="shared" si="1"/>
        <v>#DIV/0!</v>
      </c>
      <c r="E19" s="38"/>
      <c r="F19" s="57">
        <f t="shared" si="0"/>
        <v>0</v>
      </c>
    </row>
    <row r="20" spans="1:6" s="2" customFormat="1" ht="15">
      <c r="A20" s="45" t="s">
        <v>15</v>
      </c>
      <c r="B20" s="74">
        <v>4.09</v>
      </c>
      <c r="C20" s="30">
        <v>1.1</v>
      </c>
      <c r="D20" s="38">
        <f t="shared" si="1"/>
        <v>26.894865525672373</v>
      </c>
      <c r="E20" s="38">
        <v>0.334</v>
      </c>
      <c r="F20" s="57">
        <f t="shared" si="0"/>
        <v>0.766</v>
      </c>
    </row>
    <row r="21" spans="1:6" s="2" customFormat="1" ht="15" hidden="1">
      <c r="A21" s="45" t="s">
        <v>16</v>
      </c>
      <c r="B21" s="74"/>
      <c r="C21" s="30"/>
      <c r="D21" s="38" t="e">
        <f t="shared" si="1"/>
        <v>#DIV/0!</v>
      </c>
      <c r="E21" s="38"/>
      <c r="F21" s="57">
        <f t="shared" si="0"/>
        <v>0</v>
      </c>
    </row>
    <row r="22" spans="1:6" s="2" customFormat="1" ht="15">
      <c r="A22" s="45" t="s">
        <v>17</v>
      </c>
      <c r="B22" s="74">
        <v>4.68</v>
      </c>
      <c r="C22" s="30">
        <v>1.116</v>
      </c>
      <c r="D22" s="38">
        <f t="shared" si="1"/>
        <v>23.84615384615385</v>
      </c>
      <c r="E22" s="38">
        <v>0.1</v>
      </c>
      <c r="F22" s="57">
        <f t="shared" si="0"/>
        <v>1.016</v>
      </c>
    </row>
    <row r="23" spans="1:6" s="2" customFormat="1" ht="15" hidden="1">
      <c r="A23" s="45" t="s">
        <v>18</v>
      </c>
      <c r="B23" s="74">
        <v>0.1</v>
      </c>
      <c r="C23" s="30"/>
      <c r="D23" s="38">
        <f t="shared" si="1"/>
        <v>0</v>
      </c>
      <c r="E23" s="38"/>
      <c r="F23" s="57">
        <f t="shared" si="0"/>
        <v>0</v>
      </c>
    </row>
    <row r="24" spans="1:6" s="2" customFormat="1" ht="15" customHeight="1">
      <c r="A24" s="45" t="s">
        <v>19</v>
      </c>
      <c r="B24" s="74">
        <v>2.54</v>
      </c>
      <c r="C24" s="30">
        <v>0.68</v>
      </c>
      <c r="D24" s="38">
        <f t="shared" si="1"/>
        <v>26.77165354330709</v>
      </c>
      <c r="E24" s="38">
        <v>0.1</v>
      </c>
      <c r="F24" s="57">
        <f t="shared" si="0"/>
        <v>0.5800000000000001</v>
      </c>
    </row>
    <row r="25" spans="1:6" s="2" customFormat="1" ht="15" hidden="1">
      <c r="A25" s="45"/>
      <c r="B25" s="74"/>
      <c r="C25" s="30"/>
      <c r="D25" s="38" t="e">
        <f t="shared" si="1"/>
        <v>#DIV/0!</v>
      </c>
      <c r="E25" s="38"/>
      <c r="F25" s="57"/>
    </row>
    <row r="26" spans="1:6" s="15" customFormat="1" ht="15.75">
      <c r="A26" s="44" t="s">
        <v>20</v>
      </c>
      <c r="B26" s="73">
        <v>6.24</v>
      </c>
      <c r="C26" s="26">
        <f>SUM(C27:C36)-C30</f>
        <v>2.277</v>
      </c>
      <c r="D26" s="32">
        <f t="shared" si="1"/>
        <v>36.49038461538462</v>
      </c>
      <c r="E26" s="32">
        <v>0</v>
      </c>
      <c r="F26" s="51">
        <f aca="true" t="shared" si="2" ref="F26:F89">C26-E26</f>
        <v>2.277</v>
      </c>
    </row>
    <row r="27" spans="1:6" s="2" customFormat="1" ht="15" hidden="1">
      <c r="A27" s="45" t="s">
        <v>61</v>
      </c>
      <c r="B27" s="74"/>
      <c r="C27" s="30"/>
      <c r="D27" s="38" t="e">
        <f t="shared" si="1"/>
        <v>#DIV/0!</v>
      </c>
      <c r="E27" s="38"/>
      <c r="F27" s="57">
        <f t="shared" si="2"/>
        <v>0</v>
      </c>
    </row>
    <row r="28" spans="1:6" s="2" customFormat="1" ht="15" hidden="1">
      <c r="A28" s="45" t="s">
        <v>21</v>
      </c>
      <c r="B28" s="74"/>
      <c r="C28" s="30"/>
      <c r="D28" s="38" t="e">
        <f t="shared" si="1"/>
        <v>#DIV/0!</v>
      </c>
      <c r="E28" s="38"/>
      <c r="F28" s="57">
        <f t="shared" si="2"/>
        <v>0</v>
      </c>
    </row>
    <row r="29" spans="1:6" s="2" customFormat="1" ht="15" hidden="1">
      <c r="A29" s="45" t="s">
        <v>22</v>
      </c>
      <c r="B29" s="74"/>
      <c r="C29" s="30"/>
      <c r="D29" s="38" t="e">
        <f t="shared" si="1"/>
        <v>#DIV/0!</v>
      </c>
      <c r="E29" s="38"/>
      <c r="F29" s="57">
        <f t="shared" si="2"/>
        <v>0</v>
      </c>
    </row>
    <row r="30" spans="1:6" s="2" customFormat="1" ht="15" hidden="1">
      <c r="A30" s="45" t="s">
        <v>62</v>
      </c>
      <c r="B30" s="74"/>
      <c r="C30" s="30"/>
      <c r="D30" s="38" t="e">
        <f t="shared" si="1"/>
        <v>#DIV/0!</v>
      </c>
      <c r="E30" s="38"/>
      <c r="F30" s="57">
        <f t="shared" si="2"/>
        <v>0</v>
      </c>
    </row>
    <row r="31" spans="1:6" s="2" customFormat="1" ht="15">
      <c r="A31" s="45" t="s">
        <v>23</v>
      </c>
      <c r="B31" s="74">
        <v>4.72</v>
      </c>
      <c r="C31" s="30">
        <v>2.277</v>
      </c>
      <c r="D31" s="38">
        <f t="shared" si="1"/>
        <v>48.241525423728824</v>
      </c>
      <c r="E31" s="38"/>
      <c r="F31" s="57">
        <f t="shared" si="2"/>
        <v>2.277</v>
      </c>
    </row>
    <row r="32" spans="1:6" s="2" customFormat="1" ht="15" hidden="1">
      <c r="A32" s="45" t="s">
        <v>24</v>
      </c>
      <c r="B32" s="74"/>
      <c r="C32" s="30"/>
      <c r="D32" s="38" t="e">
        <f t="shared" si="1"/>
        <v>#DIV/0!</v>
      </c>
      <c r="E32" s="38"/>
      <c r="F32" s="57">
        <f t="shared" si="2"/>
        <v>0</v>
      </c>
    </row>
    <row r="33" spans="1:6" s="2" customFormat="1" ht="15" hidden="1">
      <c r="A33" s="45" t="s">
        <v>25</v>
      </c>
      <c r="B33" s="74"/>
      <c r="C33" s="30"/>
      <c r="D33" s="38" t="e">
        <f t="shared" si="1"/>
        <v>#DIV/0!</v>
      </c>
      <c r="E33" s="38"/>
      <c r="F33" s="57">
        <f t="shared" si="2"/>
        <v>0</v>
      </c>
    </row>
    <row r="34" spans="1:6" s="2" customFormat="1" ht="15" hidden="1">
      <c r="A34" s="45" t="s">
        <v>26</v>
      </c>
      <c r="B34" s="74"/>
      <c r="C34" s="30"/>
      <c r="D34" s="38" t="e">
        <f t="shared" si="1"/>
        <v>#DIV/0!</v>
      </c>
      <c r="E34" s="38"/>
      <c r="F34" s="57">
        <f t="shared" si="2"/>
        <v>0</v>
      </c>
    </row>
    <row r="35" spans="1:6" s="2" customFormat="1" ht="15" hidden="1">
      <c r="A35" s="45" t="s">
        <v>27</v>
      </c>
      <c r="B35" s="74">
        <v>1.5</v>
      </c>
      <c r="C35" s="30"/>
      <c r="D35" s="38">
        <f t="shared" si="1"/>
        <v>0</v>
      </c>
      <c r="E35" s="38"/>
      <c r="F35" s="57">
        <f t="shared" si="2"/>
        <v>0</v>
      </c>
    </row>
    <row r="36" spans="1:6" s="2" customFormat="1" ht="15" hidden="1">
      <c r="A36" s="45" t="s">
        <v>28</v>
      </c>
      <c r="B36" s="74"/>
      <c r="C36" s="30"/>
      <c r="D36" s="38" t="e">
        <f t="shared" si="1"/>
        <v>#DIV/0!</v>
      </c>
      <c r="E36" s="38"/>
      <c r="F36" s="57">
        <f t="shared" si="2"/>
        <v>0</v>
      </c>
    </row>
    <row r="37" spans="1:6" s="15" customFormat="1" ht="15.75" hidden="1">
      <c r="A37" s="44" t="s">
        <v>93</v>
      </c>
      <c r="B37" s="73"/>
      <c r="C37" s="26">
        <f>SUM(C38:C45)</f>
        <v>0</v>
      </c>
      <c r="D37" s="32" t="e">
        <f>C37/B37*100</f>
        <v>#DIV/0!</v>
      </c>
      <c r="E37" s="32">
        <v>0</v>
      </c>
      <c r="F37" s="51">
        <f t="shared" si="2"/>
        <v>0</v>
      </c>
    </row>
    <row r="38" spans="1:6" s="23" customFormat="1" ht="15" hidden="1">
      <c r="A38" s="45" t="s">
        <v>63</v>
      </c>
      <c r="B38" s="74"/>
      <c r="C38" s="27"/>
      <c r="D38" s="33" t="e">
        <f>C38/B38*100</f>
        <v>#DIV/0!</v>
      </c>
      <c r="E38" s="33"/>
      <c r="F38" s="53">
        <f t="shared" si="2"/>
        <v>0</v>
      </c>
    </row>
    <row r="39" spans="1:6" s="2" customFormat="1" ht="15" hidden="1">
      <c r="A39" s="45" t="s">
        <v>67</v>
      </c>
      <c r="B39" s="74"/>
      <c r="C39" s="27"/>
      <c r="D39" s="33" t="e">
        <f aca="true" t="shared" si="3" ref="D39:D45">C39/B39*100</f>
        <v>#DIV/0!</v>
      </c>
      <c r="E39" s="33"/>
      <c r="F39" s="53">
        <f t="shared" si="2"/>
        <v>0</v>
      </c>
    </row>
    <row r="40" spans="1:6" s="5" customFormat="1" ht="15" hidden="1">
      <c r="A40" s="46" t="s">
        <v>100</v>
      </c>
      <c r="B40" s="75"/>
      <c r="C40" s="34"/>
      <c r="D40" s="33" t="e">
        <f t="shared" si="3"/>
        <v>#DIV/0!</v>
      </c>
      <c r="E40" s="35"/>
      <c r="F40" s="54">
        <f t="shared" si="2"/>
        <v>0</v>
      </c>
    </row>
    <row r="41" spans="1:6" s="2" customFormat="1" ht="15" hidden="1">
      <c r="A41" s="45" t="s">
        <v>30</v>
      </c>
      <c r="B41" s="74"/>
      <c r="C41" s="27"/>
      <c r="D41" s="33" t="e">
        <f t="shared" si="3"/>
        <v>#DIV/0!</v>
      </c>
      <c r="E41" s="33"/>
      <c r="F41" s="53">
        <f t="shared" si="2"/>
        <v>0</v>
      </c>
    </row>
    <row r="42" spans="1:6" s="2" customFormat="1" ht="15" hidden="1">
      <c r="A42" s="45" t="s">
        <v>31</v>
      </c>
      <c r="B42" s="74"/>
      <c r="C42" s="27"/>
      <c r="D42" s="33" t="e">
        <f t="shared" si="3"/>
        <v>#DIV/0!</v>
      </c>
      <c r="E42" s="33"/>
      <c r="F42" s="57">
        <f t="shared" si="2"/>
        <v>0</v>
      </c>
    </row>
    <row r="43" spans="1:6" s="2" customFormat="1" ht="15" hidden="1">
      <c r="A43" s="45" t="s">
        <v>32</v>
      </c>
      <c r="B43" s="74"/>
      <c r="C43" s="27"/>
      <c r="D43" s="33" t="e">
        <f t="shared" si="3"/>
        <v>#DIV/0!</v>
      </c>
      <c r="E43" s="33"/>
      <c r="F43" s="57">
        <f t="shared" si="2"/>
        <v>0</v>
      </c>
    </row>
    <row r="44" spans="1:6" s="2" customFormat="1" ht="15" hidden="1">
      <c r="A44" s="45" t="s">
        <v>33</v>
      </c>
      <c r="B44" s="74"/>
      <c r="C44" s="27"/>
      <c r="D44" s="33" t="e">
        <f t="shared" si="3"/>
        <v>#DIV/0!</v>
      </c>
      <c r="E44" s="33"/>
      <c r="F44" s="57">
        <f t="shared" si="2"/>
        <v>0</v>
      </c>
    </row>
    <row r="45" spans="1:6" s="2" customFormat="1" ht="15" hidden="1">
      <c r="A45" s="45" t="s">
        <v>101</v>
      </c>
      <c r="B45" s="74"/>
      <c r="C45" s="27"/>
      <c r="D45" s="33" t="e">
        <f t="shared" si="3"/>
        <v>#DIV/0!</v>
      </c>
      <c r="E45" s="33"/>
      <c r="F45" s="57">
        <f t="shared" si="2"/>
        <v>0</v>
      </c>
    </row>
    <row r="46" spans="1:6" s="15" customFormat="1" ht="15.75" hidden="1">
      <c r="A46" s="44" t="s">
        <v>98</v>
      </c>
      <c r="B46" s="73">
        <v>0</v>
      </c>
      <c r="C46" s="28">
        <f>SUM(C47:C53)</f>
        <v>0</v>
      </c>
      <c r="D46" s="37" t="e">
        <f>C46/B46*100</f>
        <v>#DIV/0!</v>
      </c>
      <c r="E46" s="36">
        <v>0</v>
      </c>
      <c r="F46" s="51">
        <f t="shared" si="2"/>
        <v>0</v>
      </c>
    </row>
    <row r="47" spans="1:6" s="2" customFormat="1" ht="15" hidden="1">
      <c r="A47" s="45" t="s">
        <v>64</v>
      </c>
      <c r="B47" s="74">
        <v>0</v>
      </c>
      <c r="C47" s="27"/>
      <c r="D47" s="33" t="e">
        <f>C47/B47*100</f>
        <v>#DIV/0!</v>
      </c>
      <c r="E47" s="33"/>
      <c r="F47" s="53">
        <f t="shared" si="2"/>
        <v>0</v>
      </c>
    </row>
    <row r="48" spans="1:6" s="2" customFormat="1" ht="15" hidden="1">
      <c r="A48" s="45" t="s">
        <v>65</v>
      </c>
      <c r="B48" s="74"/>
      <c r="C48" s="27"/>
      <c r="D48" s="33" t="e">
        <f aca="true" t="shared" si="4" ref="D48:D103">C48/B48*100</f>
        <v>#DIV/0!</v>
      </c>
      <c r="E48" s="33"/>
      <c r="F48" s="53">
        <f t="shared" si="2"/>
        <v>0</v>
      </c>
    </row>
    <row r="49" spans="1:6" s="2" customFormat="1" ht="15" hidden="1">
      <c r="A49" s="45" t="s">
        <v>66</v>
      </c>
      <c r="B49" s="74"/>
      <c r="C49" s="27"/>
      <c r="D49" s="33" t="e">
        <f t="shared" si="4"/>
        <v>#DIV/0!</v>
      </c>
      <c r="E49" s="33"/>
      <c r="F49" s="53">
        <f t="shared" si="2"/>
        <v>0</v>
      </c>
    </row>
    <row r="50" spans="1:6" s="2" customFormat="1" ht="15" hidden="1">
      <c r="A50" s="45" t="s">
        <v>29</v>
      </c>
      <c r="B50" s="74"/>
      <c r="C50" s="27"/>
      <c r="D50" s="33" t="e">
        <f t="shared" si="4"/>
        <v>#DIV/0!</v>
      </c>
      <c r="E50" s="33"/>
      <c r="F50" s="53">
        <f t="shared" si="2"/>
        <v>0</v>
      </c>
    </row>
    <row r="51" spans="1:6" s="2" customFormat="1" ht="15" hidden="1">
      <c r="A51" s="45" t="s">
        <v>68</v>
      </c>
      <c r="B51" s="74"/>
      <c r="C51" s="27"/>
      <c r="D51" s="33" t="e">
        <f t="shared" si="4"/>
        <v>#DIV/0!</v>
      </c>
      <c r="E51" s="33"/>
      <c r="F51" s="53">
        <f t="shared" si="2"/>
        <v>0</v>
      </c>
    </row>
    <row r="52" spans="1:6" s="2" customFormat="1" ht="15" hidden="1">
      <c r="A52" s="45" t="s">
        <v>69</v>
      </c>
      <c r="B52" s="74"/>
      <c r="C52" s="27"/>
      <c r="D52" s="33" t="e">
        <f t="shared" si="4"/>
        <v>#DIV/0!</v>
      </c>
      <c r="E52" s="33"/>
      <c r="F52" s="53">
        <f t="shared" si="2"/>
        <v>0</v>
      </c>
    </row>
    <row r="53" spans="1:9" s="2" customFormat="1" ht="15" hidden="1">
      <c r="A53" s="45" t="s">
        <v>95</v>
      </c>
      <c r="B53" s="74"/>
      <c r="C53" s="27"/>
      <c r="D53" s="33" t="e">
        <f t="shared" si="4"/>
        <v>#DIV/0!</v>
      </c>
      <c r="E53" s="33"/>
      <c r="F53" s="53">
        <f t="shared" si="2"/>
        <v>0</v>
      </c>
      <c r="I53" s="2" t="s">
        <v>115</v>
      </c>
    </row>
    <row r="54" spans="1:6" s="15" customFormat="1" ht="15.75">
      <c r="A54" s="47" t="s">
        <v>34</v>
      </c>
      <c r="B54" s="73">
        <v>9.23</v>
      </c>
      <c r="C54" s="29">
        <f>SUM(C55:C68)</f>
        <v>1.14</v>
      </c>
      <c r="D54" s="32">
        <f t="shared" si="4"/>
        <v>12.351029252437701</v>
      </c>
      <c r="E54" s="37">
        <v>2.223</v>
      </c>
      <c r="F54" s="79">
        <f t="shared" si="2"/>
        <v>-1.083</v>
      </c>
    </row>
    <row r="55" spans="1:6" s="23" customFormat="1" ht="15" hidden="1">
      <c r="A55" s="48" t="s">
        <v>70</v>
      </c>
      <c r="B55" s="74"/>
      <c r="C55" s="30"/>
      <c r="D55" s="33" t="e">
        <f t="shared" si="4"/>
        <v>#DIV/0!</v>
      </c>
      <c r="E55" s="38"/>
      <c r="F55" s="53">
        <f t="shared" si="2"/>
        <v>0</v>
      </c>
    </row>
    <row r="56" spans="1:6" s="2" customFormat="1" ht="15" hidden="1">
      <c r="A56" s="48" t="s">
        <v>71</v>
      </c>
      <c r="B56" s="74">
        <v>0.25</v>
      </c>
      <c r="C56" s="30"/>
      <c r="D56" s="33">
        <f t="shared" si="4"/>
        <v>0</v>
      </c>
      <c r="E56" s="38"/>
      <c r="F56" s="53">
        <f t="shared" si="2"/>
        <v>0</v>
      </c>
    </row>
    <row r="57" spans="1:6" s="2" customFormat="1" ht="15" hidden="1">
      <c r="A57" s="48" t="s">
        <v>72</v>
      </c>
      <c r="B57" s="74"/>
      <c r="C57" s="30"/>
      <c r="D57" s="33" t="e">
        <f t="shared" si="4"/>
        <v>#DIV/0!</v>
      </c>
      <c r="E57" s="38"/>
      <c r="F57" s="53">
        <f t="shared" si="2"/>
        <v>0</v>
      </c>
    </row>
    <row r="58" spans="1:6" s="2" customFormat="1" ht="15" hidden="1">
      <c r="A58" s="48" t="s">
        <v>73</v>
      </c>
      <c r="B58" s="74">
        <v>1.12</v>
      </c>
      <c r="C58" s="30"/>
      <c r="D58" s="33">
        <f t="shared" si="4"/>
        <v>0</v>
      </c>
      <c r="E58" s="38">
        <v>0.3</v>
      </c>
      <c r="F58" s="53">
        <f t="shared" si="2"/>
        <v>-0.3</v>
      </c>
    </row>
    <row r="59" spans="1:6" s="2" customFormat="1" ht="15">
      <c r="A59" s="48" t="s">
        <v>74</v>
      </c>
      <c r="B59" s="74">
        <v>4.26</v>
      </c>
      <c r="C59" s="30">
        <v>1.13</v>
      </c>
      <c r="D59" s="33">
        <f t="shared" si="4"/>
        <v>26.525821596244132</v>
      </c>
      <c r="E59" s="38">
        <v>1.923</v>
      </c>
      <c r="F59" s="53">
        <f t="shared" si="2"/>
        <v>-0.7930000000000001</v>
      </c>
    </row>
    <row r="60" spans="1:6" s="2" customFormat="1" ht="15" hidden="1">
      <c r="A60" s="48" t="s">
        <v>35</v>
      </c>
      <c r="B60" s="74"/>
      <c r="C60" s="30"/>
      <c r="D60" s="33" t="e">
        <f t="shared" si="4"/>
        <v>#DIV/0!</v>
      </c>
      <c r="E60" s="38"/>
      <c r="F60" s="53">
        <f t="shared" si="2"/>
        <v>0</v>
      </c>
    </row>
    <row r="61" spans="1:6" s="2" customFormat="1" ht="15" hidden="1">
      <c r="A61" s="48" t="s">
        <v>94</v>
      </c>
      <c r="B61" s="74"/>
      <c r="C61" s="30"/>
      <c r="D61" s="33" t="e">
        <f>C61/B61*100</f>
        <v>#DIV/0!</v>
      </c>
      <c r="E61" s="38"/>
      <c r="F61" s="53">
        <f>C61-E61</f>
        <v>0</v>
      </c>
    </row>
    <row r="62" spans="1:6" s="2" customFormat="1" ht="15" hidden="1">
      <c r="A62" s="48" t="s">
        <v>36</v>
      </c>
      <c r="B62" s="74">
        <v>0.25</v>
      </c>
      <c r="C62" s="30"/>
      <c r="D62" s="33">
        <f t="shared" si="4"/>
        <v>0</v>
      </c>
      <c r="E62" s="38"/>
      <c r="F62" s="53">
        <f t="shared" si="2"/>
        <v>0</v>
      </c>
    </row>
    <row r="63" spans="1:6" s="2" customFormat="1" ht="15">
      <c r="A63" s="48" t="s">
        <v>75</v>
      </c>
      <c r="B63" s="74">
        <v>3.35</v>
      </c>
      <c r="C63" s="119">
        <v>0.01</v>
      </c>
      <c r="D63" s="33">
        <f t="shared" si="4"/>
        <v>0.2985074626865672</v>
      </c>
      <c r="E63" s="38"/>
      <c r="F63" s="53">
        <f t="shared" si="2"/>
        <v>0.01</v>
      </c>
    </row>
    <row r="64" spans="1:6" s="2" customFormat="1" ht="15" hidden="1">
      <c r="A64" s="48" t="s">
        <v>37</v>
      </c>
      <c r="B64" s="74"/>
      <c r="C64" s="30"/>
      <c r="D64" s="33" t="e">
        <f t="shared" si="4"/>
        <v>#DIV/0!</v>
      </c>
      <c r="E64" s="38"/>
      <c r="F64" s="53">
        <f t="shared" si="2"/>
        <v>0</v>
      </c>
    </row>
    <row r="65" spans="1:6" s="2" customFormat="1" ht="15" hidden="1">
      <c r="A65" s="48" t="s">
        <v>38</v>
      </c>
      <c r="B65" s="74"/>
      <c r="C65" s="30"/>
      <c r="D65" s="33" t="e">
        <f t="shared" si="4"/>
        <v>#DIV/0!</v>
      </c>
      <c r="E65" s="38"/>
      <c r="F65" s="53">
        <f t="shared" si="2"/>
        <v>0</v>
      </c>
    </row>
    <row r="66" spans="1:6" s="2" customFormat="1" ht="15" hidden="1">
      <c r="A66" s="45" t="s">
        <v>39</v>
      </c>
      <c r="B66" s="74"/>
      <c r="C66" s="30"/>
      <c r="D66" s="33" t="e">
        <f t="shared" si="4"/>
        <v>#DIV/0!</v>
      </c>
      <c r="E66" s="38"/>
      <c r="F66" s="53">
        <f t="shared" si="2"/>
        <v>0</v>
      </c>
    </row>
    <row r="67" spans="1:6" s="2" customFormat="1" ht="15" hidden="1">
      <c r="A67" s="45" t="s">
        <v>40</v>
      </c>
      <c r="B67" s="74"/>
      <c r="C67" s="27"/>
      <c r="D67" s="33" t="e">
        <f t="shared" si="4"/>
        <v>#DIV/0!</v>
      </c>
      <c r="E67" s="33"/>
      <c r="F67" s="80">
        <f t="shared" si="2"/>
        <v>0</v>
      </c>
    </row>
    <row r="68" spans="1:6" s="2" customFormat="1" ht="15" hidden="1">
      <c r="A68" s="48" t="s">
        <v>41</v>
      </c>
      <c r="B68" s="74"/>
      <c r="C68" s="30"/>
      <c r="D68" s="33" t="e">
        <f t="shared" si="4"/>
        <v>#DIV/0!</v>
      </c>
      <c r="E68" s="38"/>
      <c r="F68" s="53">
        <f t="shared" si="2"/>
        <v>0</v>
      </c>
    </row>
    <row r="69" spans="1:6" s="15" customFormat="1" ht="15.75" hidden="1">
      <c r="A69" s="47" t="s">
        <v>76</v>
      </c>
      <c r="B69" s="73">
        <v>3.68</v>
      </c>
      <c r="C69" s="29">
        <f>SUM(C70:C75)-C73-C74</f>
        <v>0</v>
      </c>
      <c r="D69" s="32">
        <f t="shared" si="4"/>
        <v>0</v>
      </c>
      <c r="E69" s="37">
        <v>0</v>
      </c>
      <c r="F69" s="51">
        <f t="shared" si="2"/>
        <v>0</v>
      </c>
    </row>
    <row r="70" spans="1:6" s="2" customFormat="1" ht="15" hidden="1">
      <c r="A70" s="48" t="s">
        <v>77</v>
      </c>
      <c r="B70" s="74">
        <v>3.68</v>
      </c>
      <c r="C70" s="30"/>
      <c r="D70" s="33">
        <f t="shared" si="4"/>
        <v>0</v>
      </c>
      <c r="E70" s="38"/>
      <c r="F70" s="53">
        <f t="shared" si="2"/>
        <v>0</v>
      </c>
    </row>
    <row r="71" spans="1:6" s="2" customFormat="1" ht="15" hidden="1">
      <c r="A71" s="48" t="s">
        <v>42</v>
      </c>
      <c r="B71" s="74"/>
      <c r="C71" s="30"/>
      <c r="D71" s="33" t="e">
        <f t="shared" si="4"/>
        <v>#DIV/0!</v>
      </c>
      <c r="E71" s="38"/>
      <c r="F71" s="53">
        <f t="shared" si="2"/>
        <v>0</v>
      </c>
    </row>
    <row r="72" spans="1:6" s="2" customFormat="1" ht="15" hidden="1">
      <c r="A72" s="48" t="s">
        <v>43</v>
      </c>
      <c r="B72" s="74"/>
      <c r="C72" s="30"/>
      <c r="D72" s="33" t="e">
        <f t="shared" si="4"/>
        <v>#DIV/0!</v>
      </c>
      <c r="E72" s="38"/>
      <c r="F72" s="53">
        <f t="shared" si="2"/>
        <v>0</v>
      </c>
    </row>
    <row r="73" spans="1:6" s="2" customFormat="1" ht="15" hidden="1">
      <c r="A73" s="48" t="s">
        <v>78</v>
      </c>
      <c r="B73" s="74"/>
      <c r="C73" s="30"/>
      <c r="D73" s="33" t="e">
        <f t="shared" si="4"/>
        <v>#DIV/0!</v>
      </c>
      <c r="E73" s="38"/>
      <c r="F73" s="53">
        <f t="shared" si="2"/>
        <v>0</v>
      </c>
    </row>
    <row r="74" spans="1:6" s="2" customFormat="1" ht="15" hidden="1">
      <c r="A74" s="48" t="s">
        <v>79</v>
      </c>
      <c r="B74" s="74"/>
      <c r="C74" s="30"/>
      <c r="D74" s="33" t="e">
        <f t="shared" si="4"/>
        <v>#DIV/0!</v>
      </c>
      <c r="E74" s="38"/>
      <c r="F74" s="53">
        <f t="shared" si="2"/>
        <v>0</v>
      </c>
    </row>
    <row r="75" spans="1:6" s="2" customFormat="1" ht="15" hidden="1">
      <c r="A75" s="48" t="s">
        <v>44</v>
      </c>
      <c r="B75" s="74"/>
      <c r="C75" s="30"/>
      <c r="D75" s="33" t="e">
        <f t="shared" si="4"/>
        <v>#DIV/0!</v>
      </c>
      <c r="E75" s="38"/>
      <c r="F75" s="53">
        <f t="shared" si="2"/>
        <v>0</v>
      </c>
    </row>
    <row r="76" spans="1:6" s="15" customFormat="1" ht="15.75">
      <c r="A76" s="47" t="s">
        <v>45</v>
      </c>
      <c r="B76" s="73">
        <v>10.53</v>
      </c>
      <c r="C76" s="29">
        <f>SUM(C77:C92)-C83-C84-C92</f>
        <v>3.26</v>
      </c>
      <c r="D76" s="32">
        <f t="shared" si="4"/>
        <v>30.959164292497626</v>
      </c>
      <c r="E76" s="37">
        <v>2.1799999999999997</v>
      </c>
      <c r="F76" s="51">
        <f t="shared" si="2"/>
        <v>1.08</v>
      </c>
    </row>
    <row r="77" spans="1:6" s="2" customFormat="1" ht="15" hidden="1">
      <c r="A77" s="48" t="s">
        <v>80</v>
      </c>
      <c r="B77" s="74"/>
      <c r="C77" s="30"/>
      <c r="D77" s="33" t="e">
        <f t="shared" si="4"/>
        <v>#DIV/0!</v>
      </c>
      <c r="E77" s="38"/>
      <c r="F77" s="53">
        <f t="shared" si="2"/>
        <v>0</v>
      </c>
    </row>
    <row r="78" spans="1:6" s="2" customFormat="1" ht="15" hidden="1">
      <c r="A78" s="48" t="s">
        <v>81</v>
      </c>
      <c r="B78" s="74"/>
      <c r="C78" s="30"/>
      <c r="D78" s="33" t="e">
        <f t="shared" si="4"/>
        <v>#DIV/0!</v>
      </c>
      <c r="E78" s="38"/>
      <c r="F78" s="53">
        <f t="shared" si="2"/>
        <v>0</v>
      </c>
    </row>
    <row r="79" spans="1:6" s="2" customFormat="1" ht="15" hidden="1">
      <c r="A79" s="48" t="s">
        <v>82</v>
      </c>
      <c r="B79" s="74"/>
      <c r="C79" s="30"/>
      <c r="D79" s="33" t="e">
        <f t="shared" si="4"/>
        <v>#DIV/0!</v>
      </c>
      <c r="E79" s="38"/>
      <c r="F79" s="53">
        <f t="shared" si="2"/>
        <v>0</v>
      </c>
    </row>
    <row r="80" spans="1:6" s="2" customFormat="1" ht="15" hidden="1">
      <c r="A80" s="48" t="s">
        <v>83</v>
      </c>
      <c r="B80" s="74"/>
      <c r="C80" s="30"/>
      <c r="D80" s="33" t="e">
        <f t="shared" si="4"/>
        <v>#DIV/0!</v>
      </c>
      <c r="E80" s="38"/>
      <c r="F80" s="53">
        <f t="shared" si="2"/>
        <v>0</v>
      </c>
    </row>
    <row r="81" spans="1:6" s="2" customFormat="1" ht="15">
      <c r="A81" s="48" t="s">
        <v>46</v>
      </c>
      <c r="B81" s="74">
        <v>4.21</v>
      </c>
      <c r="C81" s="30">
        <v>2.98</v>
      </c>
      <c r="D81" s="33">
        <f t="shared" si="4"/>
        <v>70.78384798099762</v>
      </c>
      <c r="E81" s="38">
        <v>1.5</v>
      </c>
      <c r="F81" s="53">
        <f t="shared" si="2"/>
        <v>1.48</v>
      </c>
    </row>
    <row r="82" spans="1:6" s="2" customFormat="1" ht="15" hidden="1">
      <c r="A82" s="48" t="s">
        <v>47</v>
      </c>
      <c r="B82" s="74"/>
      <c r="C82" s="30"/>
      <c r="D82" s="33" t="e">
        <f t="shared" si="4"/>
        <v>#DIV/0!</v>
      </c>
      <c r="E82" s="38"/>
      <c r="F82" s="53">
        <f t="shared" si="2"/>
        <v>0</v>
      </c>
    </row>
    <row r="83" spans="1:6" s="2" customFormat="1" ht="15" hidden="1">
      <c r="A83" s="48" t="s">
        <v>84</v>
      </c>
      <c r="B83" s="74"/>
      <c r="C83" s="30"/>
      <c r="D83" s="33" t="e">
        <f t="shared" si="4"/>
        <v>#DIV/0!</v>
      </c>
      <c r="E83" s="38"/>
      <c r="F83" s="53">
        <f t="shared" si="2"/>
        <v>0</v>
      </c>
    </row>
    <row r="84" spans="1:6" s="2" customFormat="1" ht="15" hidden="1">
      <c r="A84" s="48" t="s">
        <v>85</v>
      </c>
      <c r="B84" s="74"/>
      <c r="C84" s="30"/>
      <c r="D84" s="33" t="e">
        <f t="shared" si="4"/>
        <v>#DIV/0!</v>
      </c>
      <c r="E84" s="38"/>
      <c r="F84" s="53">
        <f t="shared" si="2"/>
        <v>0</v>
      </c>
    </row>
    <row r="85" spans="1:6" s="2" customFormat="1" ht="15" hidden="1">
      <c r="A85" s="48" t="s">
        <v>48</v>
      </c>
      <c r="B85" s="74"/>
      <c r="C85" s="30"/>
      <c r="D85" s="33" t="e">
        <f t="shared" si="4"/>
        <v>#DIV/0!</v>
      </c>
      <c r="E85" s="38"/>
      <c r="F85" s="53">
        <f t="shared" si="2"/>
        <v>0</v>
      </c>
    </row>
    <row r="86" spans="1:6" s="2" customFormat="1" ht="15" hidden="1">
      <c r="A86" s="48" t="s">
        <v>86</v>
      </c>
      <c r="B86" s="74"/>
      <c r="C86" s="30"/>
      <c r="D86" s="33" t="e">
        <f t="shared" si="4"/>
        <v>#DIV/0!</v>
      </c>
      <c r="E86" s="38"/>
      <c r="F86" s="53">
        <f t="shared" si="2"/>
        <v>0</v>
      </c>
    </row>
    <row r="87" spans="1:6" s="2" customFormat="1" ht="15" hidden="1">
      <c r="A87" s="48" t="s">
        <v>49</v>
      </c>
      <c r="B87" s="74"/>
      <c r="C87" s="30"/>
      <c r="D87" s="33" t="e">
        <f t="shared" si="4"/>
        <v>#DIV/0!</v>
      </c>
      <c r="E87" s="38"/>
      <c r="F87" s="53">
        <f t="shared" si="2"/>
        <v>0</v>
      </c>
    </row>
    <row r="88" spans="1:6" s="2" customFormat="1" ht="15" hidden="1">
      <c r="A88" s="48" t="s">
        <v>50</v>
      </c>
      <c r="B88" s="74">
        <v>0.38</v>
      </c>
      <c r="C88" s="30"/>
      <c r="D88" s="33">
        <f t="shared" si="4"/>
        <v>0</v>
      </c>
      <c r="E88" s="38"/>
      <c r="F88" s="53">
        <f t="shared" si="2"/>
        <v>0</v>
      </c>
    </row>
    <row r="89" spans="1:6" s="2" customFormat="1" ht="15">
      <c r="A89" s="49" t="s">
        <v>51</v>
      </c>
      <c r="B89" s="81">
        <v>4.88</v>
      </c>
      <c r="C89" s="39">
        <v>0.28</v>
      </c>
      <c r="D89" s="82">
        <f t="shared" si="4"/>
        <v>5.7377049180327875</v>
      </c>
      <c r="E89" s="41">
        <v>0.4</v>
      </c>
      <c r="F89" s="101">
        <f t="shared" si="2"/>
        <v>-0.12</v>
      </c>
    </row>
    <row r="90" spans="1:6" s="2" customFormat="1" ht="15" hidden="1">
      <c r="A90" s="215" t="s">
        <v>52</v>
      </c>
      <c r="B90" s="150">
        <v>1.06</v>
      </c>
      <c r="C90" s="151"/>
      <c r="D90" s="152">
        <f t="shared" si="4"/>
        <v>0</v>
      </c>
      <c r="E90" s="142">
        <v>0.28</v>
      </c>
      <c r="F90" s="216">
        <f aca="true" t="shared" si="5" ref="F90:F103">C90-E90</f>
        <v>-0.28</v>
      </c>
    </row>
    <row r="91" spans="1:6" s="2" customFormat="1" ht="15" hidden="1">
      <c r="A91" s="111" t="s">
        <v>97</v>
      </c>
      <c r="B91" s="106"/>
      <c r="C91" s="116"/>
      <c r="D91" s="108" t="e">
        <f t="shared" si="4"/>
        <v>#DIV/0!</v>
      </c>
      <c r="E91" s="109"/>
      <c r="F91" s="149">
        <f t="shared" si="5"/>
        <v>0</v>
      </c>
    </row>
    <row r="92" spans="1:6" s="2" customFormat="1" ht="15.75" hidden="1">
      <c r="A92" s="48" t="s">
        <v>87</v>
      </c>
      <c r="B92" s="74"/>
      <c r="C92" s="58"/>
      <c r="D92" s="18" t="e">
        <f t="shared" si="4"/>
        <v>#DIV/0!</v>
      </c>
      <c r="E92" s="38"/>
      <c r="F92" s="146">
        <f t="shared" si="5"/>
        <v>0</v>
      </c>
    </row>
    <row r="93" spans="1:6" s="15" customFormat="1" ht="15.75" hidden="1">
      <c r="A93" s="47" t="s">
        <v>53</v>
      </c>
      <c r="B93" s="73"/>
      <c r="C93" s="52">
        <f>SUM(C94:C103)-C99</f>
        <v>0</v>
      </c>
      <c r="D93" s="32" t="e">
        <f t="shared" si="4"/>
        <v>#DIV/0!</v>
      </c>
      <c r="E93" s="37"/>
      <c r="F93" s="125">
        <f t="shared" si="5"/>
        <v>0</v>
      </c>
    </row>
    <row r="94" spans="1:6" s="2" customFormat="1" ht="15" hidden="1">
      <c r="A94" s="48" t="s">
        <v>88</v>
      </c>
      <c r="B94" s="74"/>
      <c r="C94" s="58"/>
      <c r="D94" s="18" t="e">
        <f t="shared" si="4"/>
        <v>#DIV/0!</v>
      </c>
      <c r="E94" s="38"/>
      <c r="F94" s="147">
        <f t="shared" si="5"/>
        <v>0</v>
      </c>
    </row>
    <row r="95" spans="1:6" s="2" customFormat="1" ht="15" hidden="1">
      <c r="A95" s="48" t="s">
        <v>54</v>
      </c>
      <c r="B95" s="74"/>
      <c r="C95" s="58"/>
      <c r="D95" s="33" t="e">
        <f t="shared" si="4"/>
        <v>#DIV/0!</v>
      </c>
      <c r="E95" s="38"/>
      <c r="F95" s="127">
        <f t="shared" si="5"/>
        <v>0</v>
      </c>
    </row>
    <row r="96" spans="1:6" s="2" customFormat="1" ht="15" hidden="1">
      <c r="A96" s="48" t="s">
        <v>55</v>
      </c>
      <c r="B96" s="74"/>
      <c r="C96" s="58"/>
      <c r="D96" s="33" t="e">
        <f t="shared" si="4"/>
        <v>#DIV/0!</v>
      </c>
      <c r="E96" s="38"/>
      <c r="F96" s="127">
        <f t="shared" si="5"/>
        <v>0</v>
      </c>
    </row>
    <row r="97" spans="1:6" s="2" customFormat="1" ht="15" hidden="1">
      <c r="A97" s="48" t="s">
        <v>56</v>
      </c>
      <c r="B97" s="74"/>
      <c r="C97" s="58"/>
      <c r="D97" s="33" t="e">
        <f t="shared" si="4"/>
        <v>#DIV/0!</v>
      </c>
      <c r="E97" s="38"/>
      <c r="F97" s="127">
        <f t="shared" si="5"/>
        <v>0</v>
      </c>
    </row>
    <row r="98" spans="1:6" s="2" customFormat="1" ht="15" hidden="1">
      <c r="A98" s="48" t="s">
        <v>57</v>
      </c>
      <c r="B98" s="74"/>
      <c r="C98" s="58"/>
      <c r="D98" s="33" t="e">
        <f t="shared" si="4"/>
        <v>#DIV/0!</v>
      </c>
      <c r="E98" s="38"/>
      <c r="F98" s="127">
        <f t="shared" si="5"/>
        <v>0</v>
      </c>
    </row>
    <row r="99" spans="1:6" s="2" customFormat="1" ht="15" hidden="1">
      <c r="A99" s="48" t="s">
        <v>89</v>
      </c>
      <c r="B99" s="74"/>
      <c r="C99" s="58"/>
      <c r="D99" s="33" t="e">
        <f t="shared" si="4"/>
        <v>#DIV/0!</v>
      </c>
      <c r="E99" s="38"/>
      <c r="F99" s="127">
        <f t="shared" si="5"/>
        <v>0</v>
      </c>
    </row>
    <row r="100" spans="1:6" s="2" customFormat="1" ht="15" hidden="1">
      <c r="A100" s="48" t="s">
        <v>58</v>
      </c>
      <c r="B100" s="74"/>
      <c r="C100" s="58"/>
      <c r="D100" s="33" t="e">
        <f t="shared" si="4"/>
        <v>#DIV/0!</v>
      </c>
      <c r="E100" s="38"/>
      <c r="F100" s="127">
        <f t="shared" si="5"/>
        <v>0</v>
      </c>
    </row>
    <row r="101" spans="1:6" s="2" customFormat="1" ht="15" hidden="1">
      <c r="A101" s="48" t="s">
        <v>59</v>
      </c>
      <c r="B101" s="74"/>
      <c r="C101" s="58"/>
      <c r="D101" s="33" t="e">
        <f t="shared" si="4"/>
        <v>#DIV/0!</v>
      </c>
      <c r="E101" s="38"/>
      <c r="F101" s="127">
        <f t="shared" si="5"/>
        <v>0</v>
      </c>
    </row>
    <row r="102" spans="1:6" s="2" customFormat="1" ht="15" hidden="1">
      <c r="A102" s="49" t="s">
        <v>90</v>
      </c>
      <c r="B102" s="81"/>
      <c r="C102" s="59"/>
      <c r="D102" s="82" t="e">
        <f t="shared" si="4"/>
        <v>#DIV/0!</v>
      </c>
      <c r="E102" s="41"/>
      <c r="F102" s="148">
        <f t="shared" si="5"/>
        <v>0</v>
      </c>
    </row>
    <row r="103" spans="1:6" s="2" customFormat="1" ht="15.75" hidden="1">
      <c r="A103" s="140" t="s">
        <v>91</v>
      </c>
      <c r="B103" s="141"/>
      <c r="C103" s="142"/>
      <c r="D103" s="143" t="e">
        <f t="shared" si="4"/>
        <v>#DIV/0!</v>
      </c>
      <c r="E103" s="142"/>
      <c r="F103" s="144">
        <f t="shared" si="5"/>
        <v>0</v>
      </c>
    </row>
    <row r="104" ht="15" hidden="1"/>
    <row r="105" spans="1:2" s="5" customFormat="1" ht="15" hidden="1">
      <c r="A105" s="4"/>
      <c r="B105" s="4"/>
    </row>
    <row r="106" spans="1:2" s="5" customFormat="1" ht="15" hidden="1">
      <c r="A106" s="4"/>
      <c r="B106" s="4"/>
    </row>
    <row r="107" spans="1:2" s="5" customFormat="1" ht="15" hidden="1">
      <c r="A107" s="4"/>
      <c r="B107" s="4"/>
    </row>
    <row r="108" spans="1:2" s="5" customFormat="1" ht="15" hidden="1">
      <c r="A108" s="4"/>
      <c r="B108" s="4"/>
    </row>
    <row r="109" spans="1:2" s="5" customFormat="1" ht="15" hidden="1">
      <c r="A109" s="4"/>
      <c r="B109" s="4"/>
    </row>
    <row r="110" spans="1:2" s="5" customFormat="1" ht="15" hidden="1">
      <c r="A110" s="4"/>
      <c r="B110" s="4"/>
    </row>
    <row r="111" spans="1:2" s="5" customFormat="1" ht="15" hidden="1">
      <c r="A111" s="4"/>
      <c r="B111" s="4"/>
    </row>
    <row r="112" spans="1:2" s="5" customFormat="1" ht="15" hidden="1">
      <c r="A112" s="4"/>
      <c r="B112" s="4"/>
    </row>
    <row r="113" spans="1:2" s="5" customFormat="1" ht="15" hidden="1">
      <c r="A113" s="4"/>
      <c r="B113" s="4"/>
    </row>
    <row r="114" spans="1:2" s="5" customFormat="1" ht="15" hidden="1">
      <c r="A114" s="4"/>
      <c r="B114" s="4"/>
    </row>
    <row r="115" spans="1:2" s="5" customFormat="1" ht="15" hidden="1">
      <c r="A115" s="4"/>
      <c r="B115" s="4"/>
    </row>
    <row r="116" spans="1:2" s="7" customFormat="1" ht="15" hidden="1">
      <c r="A116" s="4"/>
      <c r="B116" s="4"/>
    </row>
    <row r="117" spans="1:2" s="7" customFormat="1" ht="15" hidden="1">
      <c r="A117" s="4"/>
      <c r="B117" s="4"/>
    </row>
    <row r="118" spans="1:2" s="7" customFormat="1" ht="15" hidden="1">
      <c r="A118" s="4"/>
      <c r="B118" s="4"/>
    </row>
    <row r="119" spans="1:2" s="7" customFormat="1" ht="15" hidden="1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7" customFormat="1" ht="15">
      <c r="A141" s="4"/>
      <c r="B141" s="4"/>
    </row>
    <row r="142" spans="1:2" s="7" customFormat="1" ht="15">
      <c r="A142" s="4"/>
      <c r="B142" s="4"/>
    </row>
    <row r="143" spans="1:2" s="7" customFormat="1" ht="15">
      <c r="A143" s="4"/>
      <c r="B143" s="4"/>
    </row>
    <row r="144" spans="1:2" s="7" customFormat="1" ht="15">
      <c r="A144" s="4"/>
      <c r="B144" s="4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5"/>
      <c r="C149" s="195"/>
      <c r="D149" s="195"/>
    </row>
    <row r="150" spans="1:2" s="8" customFormat="1" ht="15.75">
      <c r="A150" s="21"/>
      <c r="B150" s="6"/>
    </row>
    <row r="151" spans="1:4" s="8" customFormat="1" ht="15">
      <c r="A151" s="6"/>
      <c r="B151" s="195"/>
      <c r="C151" s="195"/>
      <c r="D151" s="19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5">
    <mergeCell ref="B151:D151"/>
    <mergeCell ref="A4:A5"/>
    <mergeCell ref="B4:B5"/>
    <mergeCell ref="C4:F4"/>
    <mergeCell ref="B149:D149"/>
  </mergeCells>
  <printOptions horizontalCentered="1"/>
  <pageMargins left="0" right="0" top="0.7480314960629921" bottom="0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" sqref="M11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375" style="9" customWidth="1"/>
    <col min="5" max="6" width="10.75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204" t="s">
        <v>108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6.5" customHeight="1">
      <c r="A2" s="11" t="str">
        <f>зерноск!A2</f>
        <v>по состоянию на 17 августа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0.25" customHeight="1">
      <c r="A4" s="196" t="s">
        <v>1</v>
      </c>
      <c r="B4" s="196" t="s">
        <v>119</v>
      </c>
      <c r="C4" s="196" t="s">
        <v>96</v>
      </c>
      <c r="D4" s="196"/>
      <c r="E4" s="198"/>
      <c r="F4" s="198"/>
      <c r="G4" s="196" t="s">
        <v>60</v>
      </c>
      <c r="H4" s="198"/>
      <c r="I4" s="198"/>
      <c r="J4" s="199" t="s">
        <v>0</v>
      </c>
      <c r="K4" s="199"/>
      <c r="L4" s="199"/>
    </row>
    <row r="5" spans="1:12" s="10" customFormat="1" ht="47.25">
      <c r="A5" s="197"/>
      <c r="B5" s="196"/>
      <c r="C5" s="1" t="s">
        <v>105</v>
      </c>
      <c r="D5" s="63" t="s">
        <v>122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43" t="s">
        <v>2</v>
      </c>
      <c r="B6" s="72">
        <v>1581.89</v>
      </c>
      <c r="C6" s="25">
        <f>C7+C26+C37+C46+C54+C69+C76+C93</f>
        <v>213.01</v>
      </c>
      <c r="D6" s="31">
        <f>C6/B6*100</f>
        <v>13.465538058904219</v>
      </c>
      <c r="E6" s="31">
        <v>145.8059</v>
      </c>
      <c r="F6" s="50">
        <f aca="true" t="shared" si="0" ref="F6:F71">C6-E6</f>
        <v>67.20409999999998</v>
      </c>
      <c r="G6" s="25">
        <f>G7+G26+G37+G46+G54+G69+G76+G93</f>
        <v>411.045</v>
      </c>
      <c r="H6" s="31">
        <v>320.25699999999995</v>
      </c>
      <c r="I6" s="50">
        <f>G6-H6</f>
        <v>90.78800000000007</v>
      </c>
      <c r="J6" s="62">
        <f>G6/C6*10</f>
        <v>19.296981362377355</v>
      </c>
      <c r="K6" s="31">
        <f>H6/E6*10</f>
        <v>21.96461185727052</v>
      </c>
      <c r="L6" s="88">
        <f>J6-K6</f>
        <v>-2.6676304948931637</v>
      </c>
    </row>
    <row r="7" spans="1:12" s="15" customFormat="1" ht="15.75">
      <c r="A7" s="44" t="s">
        <v>3</v>
      </c>
      <c r="B7" s="73">
        <v>356.83</v>
      </c>
      <c r="C7" s="100">
        <f>SUM(C8:C24)</f>
        <v>80.61999999999999</v>
      </c>
      <c r="D7" s="32">
        <f aca="true" t="shared" si="1" ref="D7:D36">C7/B7*100</f>
        <v>22.59339181122663</v>
      </c>
      <c r="E7" s="32">
        <v>12.66</v>
      </c>
      <c r="F7" s="51">
        <f t="shared" si="0"/>
        <v>67.96</v>
      </c>
      <c r="G7" s="26">
        <f>SUM(G8:G24)</f>
        <v>169.62600000000003</v>
      </c>
      <c r="H7" s="32">
        <v>38.477</v>
      </c>
      <c r="I7" s="51">
        <f aca="true" t="shared" si="2" ref="I7:I70">G7-H7</f>
        <v>131.14900000000003</v>
      </c>
      <c r="J7" s="29">
        <f>IF(C7&gt;0,G7/C7*10,"")</f>
        <v>21.04018853882412</v>
      </c>
      <c r="K7" s="37">
        <f>IF(E7&gt;0,H7/E7*10,"")</f>
        <v>30.392575039494467</v>
      </c>
      <c r="L7" s="56">
        <f aca="true" t="shared" si="3" ref="L7:L70">J7-K7</f>
        <v>-9.352386500670349</v>
      </c>
    </row>
    <row r="8" spans="1:12" s="2" customFormat="1" ht="15" hidden="1">
      <c r="A8" s="45" t="s">
        <v>4</v>
      </c>
      <c r="B8" s="74">
        <v>2.26</v>
      </c>
      <c r="C8" s="30"/>
      <c r="D8" s="38">
        <f t="shared" si="1"/>
        <v>0</v>
      </c>
      <c r="E8" s="38"/>
      <c r="F8" s="57">
        <f t="shared" si="0"/>
        <v>0</v>
      </c>
      <c r="G8" s="30"/>
      <c r="H8" s="38"/>
      <c r="I8" s="57">
        <f t="shared" si="2"/>
        <v>0</v>
      </c>
      <c r="J8" s="30">
        <f aca="true" t="shared" si="4" ref="J8:J71">IF(C8&gt;0,G8/C8*10,"")</f>
      </c>
      <c r="K8" s="38">
        <f aca="true" t="shared" si="5" ref="K8:K71">IF(E8&gt;0,H8/E8*10,"")</f>
      </c>
      <c r="L8" s="57" t="e">
        <f t="shared" si="3"/>
        <v>#VALUE!</v>
      </c>
    </row>
    <row r="9" spans="1:12" s="2" customFormat="1" ht="15">
      <c r="A9" s="45" t="s">
        <v>5</v>
      </c>
      <c r="B9" s="74">
        <v>23.74</v>
      </c>
      <c r="C9" s="30">
        <v>10.888</v>
      </c>
      <c r="D9" s="38">
        <f t="shared" si="1"/>
        <v>45.863521482729574</v>
      </c>
      <c r="E9" s="38">
        <v>2.5</v>
      </c>
      <c r="F9" s="57">
        <f t="shared" si="0"/>
        <v>8.388</v>
      </c>
      <c r="G9" s="30">
        <v>23.199</v>
      </c>
      <c r="H9" s="38">
        <v>6.814</v>
      </c>
      <c r="I9" s="57">
        <f t="shared" si="2"/>
        <v>16.385</v>
      </c>
      <c r="J9" s="30">
        <f t="shared" si="4"/>
        <v>21.306943423952976</v>
      </c>
      <c r="K9" s="38">
        <f t="shared" si="5"/>
        <v>27.256</v>
      </c>
      <c r="L9" s="57">
        <f t="shared" si="3"/>
        <v>-5.949056576047024</v>
      </c>
    </row>
    <row r="10" spans="1:12" s="2" customFormat="1" ht="15">
      <c r="A10" s="45" t="s">
        <v>6</v>
      </c>
      <c r="B10" s="74">
        <v>4.43</v>
      </c>
      <c r="C10" s="30">
        <v>0.268</v>
      </c>
      <c r="D10" s="38">
        <f t="shared" si="1"/>
        <v>6.049661399548533</v>
      </c>
      <c r="E10" s="38">
        <v>0.4</v>
      </c>
      <c r="F10" s="57">
        <f t="shared" si="0"/>
        <v>-0.132</v>
      </c>
      <c r="G10" s="30">
        <v>0.527</v>
      </c>
      <c r="H10" s="38">
        <v>1</v>
      </c>
      <c r="I10" s="57">
        <f t="shared" si="2"/>
        <v>-0.473</v>
      </c>
      <c r="J10" s="30">
        <f t="shared" si="4"/>
        <v>19.66417910447761</v>
      </c>
      <c r="K10" s="38">
        <f t="shared" si="5"/>
        <v>25</v>
      </c>
      <c r="L10" s="57">
        <f t="shared" si="3"/>
        <v>-5.335820895522389</v>
      </c>
    </row>
    <row r="11" spans="1:12" s="2" customFormat="1" ht="15">
      <c r="A11" s="45" t="s">
        <v>7</v>
      </c>
      <c r="B11" s="74">
        <v>1.29</v>
      </c>
      <c r="C11" s="30">
        <v>0.734</v>
      </c>
      <c r="D11" s="38">
        <f t="shared" si="1"/>
        <v>56.899224806201545</v>
      </c>
      <c r="E11" s="38"/>
      <c r="F11" s="57">
        <f t="shared" si="0"/>
        <v>0.734</v>
      </c>
      <c r="G11" s="30">
        <v>1.3</v>
      </c>
      <c r="H11" s="38"/>
      <c r="I11" s="57">
        <f t="shared" si="2"/>
        <v>1.3</v>
      </c>
      <c r="J11" s="30">
        <f t="shared" si="4"/>
        <v>17.71117166212534</v>
      </c>
      <c r="K11" s="38">
        <f t="shared" si="5"/>
      </c>
      <c r="L11" s="212" t="e">
        <f t="shared" si="3"/>
        <v>#VALUE!</v>
      </c>
    </row>
    <row r="12" spans="1:12" s="2" customFormat="1" ht="15" hidden="1">
      <c r="A12" s="45" t="s">
        <v>8</v>
      </c>
      <c r="B12" s="74"/>
      <c r="C12" s="30"/>
      <c r="D12" s="38" t="e">
        <f t="shared" si="1"/>
        <v>#DIV/0!</v>
      </c>
      <c r="E12" s="38"/>
      <c r="F12" s="57">
        <f t="shared" si="0"/>
        <v>0</v>
      </c>
      <c r="G12" s="30"/>
      <c r="H12" s="38"/>
      <c r="I12" s="57">
        <f t="shared" si="2"/>
        <v>0</v>
      </c>
      <c r="J12" s="30">
        <f t="shared" si="4"/>
      </c>
      <c r="K12" s="38">
        <f t="shared" si="5"/>
      </c>
      <c r="L12" s="57" t="e">
        <f t="shared" si="3"/>
        <v>#VALUE!</v>
      </c>
    </row>
    <row r="13" spans="1:14" s="2" customFormat="1" ht="15">
      <c r="A13" s="45" t="s">
        <v>9</v>
      </c>
      <c r="B13" s="74">
        <v>3.55</v>
      </c>
      <c r="C13" s="30">
        <v>1</v>
      </c>
      <c r="D13" s="38">
        <f t="shared" si="1"/>
        <v>28.169014084507044</v>
      </c>
      <c r="E13" s="38">
        <v>0.35</v>
      </c>
      <c r="F13" s="57">
        <f t="shared" si="0"/>
        <v>0.65</v>
      </c>
      <c r="G13" s="30">
        <v>1.4</v>
      </c>
      <c r="H13" s="38">
        <v>1</v>
      </c>
      <c r="I13" s="57">
        <f t="shared" si="2"/>
        <v>0.3999999999999999</v>
      </c>
      <c r="J13" s="30">
        <f t="shared" si="4"/>
        <v>14</v>
      </c>
      <c r="K13" s="38">
        <f>IF(E13&gt;0,H13/E13*10,"")</f>
        <v>28.571428571428573</v>
      </c>
      <c r="L13" s="57">
        <f t="shared" si="3"/>
        <v>-14.571428571428573</v>
      </c>
      <c r="M13" s="24"/>
      <c r="N13" s="24"/>
    </row>
    <row r="14" spans="1:12" s="2" customFormat="1" ht="15" hidden="1">
      <c r="A14" s="45" t="s">
        <v>10</v>
      </c>
      <c r="B14" s="74">
        <v>999999999</v>
      </c>
      <c r="C14" s="30"/>
      <c r="D14" s="38">
        <f t="shared" si="1"/>
        <v>0</v>
      </c>
      <c r="E14" s="38"/>
      <c r="F14" s="57">
        <f t="shared" si="0"/>
        <v>0</v>
      </c>
      <c r="G14" s="30"/>
      <c r="H14" s="38"/>
      <c r="I14" s="57">
        <f t="shared" si="2"/>
        <v>0</v>
      </c>
      <c r="J14" s="30">
        <f t="shared" si="4"/>
      </c>
      <c r="K14" s="38">
        <f t="shared" si="5"/>
      </c>
      <c r="L14" s="57" t="e">
        <f t="shared" si="3"/>
        <v>#VALUE!</v>
      </c>
    </row>
    <row r="15" spans="1:17" s="2" customFormat="1" ht="15">
      <c r="A15" s="45" t="s">
        <v>11</v>
      </c>
      <c r="B15" s="74">
        <v>43.47</v>
      </c>
      <c r="C15" s="30">
        <v>30.7</v>
      </c>
      <c r="D15" s="38">
        <f t="shared" si="1"/>
        <v>70.62341844950541</v>
      </c>
      <c r="E15" s="38">
        <v>6.2</v>
      </c>
      <c r="F15" s="57">
        <f t="shared" si="0"/>
        <v>24.5</v>
      </c>
      <c r="G15" s="30">
        <v>78.4</v>
      </c>
      <c r="H15" s="38">
        <v>23.6</v>
      </c>
      <c r="I15" s="57">
        <f t="shared" si="2"/>
        <v>54.800000000000004</v>
      </c>
      <c r="J15" s="30">
        <f>IF(C15&gt;0,G15/C15*10,"")</f>
        <v>25.537459283387626</v>
      </c>
      <c r="K15" s="38">
        <f t="shared" si="5"/>
        <v>38.064516129032256</v>
      </c>
      <c r="L15" s="57">
        <f t="shared" si="3"/>
        <v>-12.52705684564463</v>
      </c>
      <c r="Q15" s="2" t="s">
        <v>115</v>
      </c>
    </row>
    <row r="16" spans="1:12" s="2" customFormat="1" ht="15">
      <c r="A16" s="45" t="s">
        <v>12</v>
      </c>
      <c r="B16" s="74">
        <v>53.73</v>
      </c>
      <c r="C16" s="30">
        <v>12.4</v>
      </c>
      <c r="D16" s="38">
        <f t="shared" si="1"/>
        <v>23.078354736646194</v>
      </c>
      <c r="E16" s="38">
        <v>1</v>
      </c>
      <c r="F16" s="57">
        <f t="shared" si="0"/>
        <v>11.4</v>
      </c>
      <c r="G16" s="30">
        <v>18.7</v>
      </c>
      <c r="H16" s="38">
        <v>1.8</v>
      </c>
      <c r="I16" s="57">
        <f t="shared" si="2"/>
        <v>16.9</v>
      </c>
      <c r="J16" s="30">
        <f t="shared" si="4"/>
        <v>15.080645161290322</v>
      </c>
      <c r="K16" s="38">
        <f t="shared" si="5"/>
        <v>18</v>
      </c>
      <c r="L16" s="57">
        <f t="shared" si="3"/>
        <v>-2.919354838709678</v>
      </c>
    </row>
    <row r="17" spans="1:12" s="2" customFormat="1" ht="15">
      <c r="A17" s="45" t="s">
        <v>92</v>
      </c>
      <c r="B17" s="74">
        <v>29.27</v>
      </c>
      <c r="C17" s="30">
        <v>1.9</v>
      </c>
      <c r="D17" s="38">
        <f t="shared" si="1"/>
        <v>6.491288008199521</v>
      </c>
      <c r="E17" s="38"/>
      <c r="F17" s="57">
        <f t="shared" si="0"/>
        <v>1.9</v>
      </c>
      <c r="G17" s="30">
        <v>4.87</v>
      </c>
      <c r="H17" s="38"/>
      <c r="I17" s="57">
        <f t="shared" si="2"/>
        <v>4.87</v>
      </c>
      <c r="J17" s="30">
        <f t="shared" si="4"/>
        <v>25.631578947368425</v>
      </c>
      <c r="K17" s="38">
        <f t="shared" si="5"/>
      </c>
      <c r="L17" s="212" t="e">
        <f>J17-K17</f>
        <v>#VALUE!</v>
      </c>
    </row>
    <row r="18" spans="1:12" s="2" customFormat="1" ht="15">
      <c r="A18" s="45" t="s">
        <v>13</v>
      </c>
      <c r="B18" s="74">
        <v>36.5</v>
      </c>
      <c r="C18" s="30">
        <v>6.23</v>
      </c>
      <c r="D18" s="38">
        <f t="shared" si="1"/>
        <v>17.068493150684933</v>
      </c>
      <c r="E18" s="38">
        <v>0.91</v>
      </c>
      <c r="F18" s="57">
        <f t="shared" si="0"/>
        <v>5.32</v>
      </c>
      <c r="G18" s="30">
        <v>14.43</v>
      </c>
      <c r="H18" s="38">
        <v>2.663</v>
      </c>
      <c r="I18" s="57">
        <f t="shared" si="2"/>
        <v>11.767</v>
      </c>
      <c r="J18" s="30">
        <f t="shared" si="4"/>
        <v>23.162118780096307</v>
      </c>
      <c r="K18" s="38">
        <f t="shared" si="5"/>
        <v>29.263736263736263</v>
      </c>
      <c r="L18" s="57">
        <f t="shared" si="3"/>
        <v>-6.101617483639956</v>
      </c>
    </row>
    <row r="19" spans="1:12" s="2" customFormat="1" ht="15">
      <c r="A19" s="45" t="s">
        <v>14</v>
      </c>
      <c r="B19" s="74">
        <v>52.72</v>
      </c>
      <c r="C19" s="30">
        <v>4.8</v>
      </c>
      <c r="D19" s="38">
        <f t="shared" si="1"/>
        <v>9.104704097116842</v>
      </c>
      <c r="E19" s="38"/>
      <c r="F19" s="57">
        <f t="shared" si="0"/>
        <v>4.8</v>
      </c>
      <c r="G19" s="30">
        <v>6.2</v>
      </c>
      <c r="H19" s="38"/>
      <c r="I19" s="57">
        <f t="shared" si="2"/>
        <v>6.2</v>
      </c>
      <c r="J19" s="30">
        <f t="shared" si="4"/>
        <v>12.916666666666668</v>
      </c>
      <c r="K19" s="38">
        <f t="shared" si="5"/>
      </c>
      <c r="L19" s="212" t="e">
        <f t="shared" si="3"/>
        <v>#VALUE!</v>
      </c>
    </row>
    <row r="20" spans="1:12" s="2" customFormat="1" ht="15">
      <c r="A20" s="45" t="s">
        <v>15</v>
      </c>
      <c r="B20" s="74">
        <v>13.43</v>
      </c>
      <c r="C20" s="30">
        <v>2.8</v>
      </c>
      <c r="D20" s="38">
        <f t="shared" si="1"/>
        <v>20.84884586746091</v>
      </c>
      <c r="E20" s="38">
        <v>1.3</v>
      </c>
      <c r="F20" s="57">
        <f t="shared" si="0"/>
        <v>1.4999999999999998</v>
      </c>
      <c r="G20" s="30">
        <v>4.3</v>
      </c>
      <c r="H20" s="38">
        <v>1.6</v>
      </c>
      <c r="I20" s="57">
        <f t="shared" si="2"/>
        <v>2.6999999999999997</v>
      </c>
      <c r="J20" s="30">
        <f t="shared" si="4"/>
        <v>15.357142857142858</v>
      </c>
      <c r="K20" s="38">
        <f t="shared" si="5"/>
        <v>12.307692307692308</v>
      </c>
      <c r="L20" s="57">
        <f t="shared" si="3"/>
        <v>3.0494505494505493</v>
      </c>
    </row>
    <row r="21" spans="1:12" s="2" customFormat="1" ht="15">
      <c r="A21" s="45" t="s">
        <v>16</v>
      </c>
      <c r="B21" s="74">
        <v>6.53</v>
      </c>
      <c r="C21" s="30">
        <v>0.8</v>
      </c>
      <c r="D21" s="38">
        <f t="shared" si="1"/>
        <v>12.251148545176111</v>
      </c>
      <c r="E21" s="38"/>
      <c r="F21" s="57">
        <f t="shared" si="0"/>
        <v>0.8</v>
      </c>
      <c r="G21" s="30">
        <v>2</v>
      </c>
      <c r="H21" s="38"/>
      <c r="I21" s="57">
        <f t="shared" si="2"/>
        <v>2</v>
      </c>
      <c r="J21" s="30">
        <f t="shared" si="4"/>
        <v>25</v>
      </c>
      <c r="K21" s="38">
        <f t="shared" si="5"/>
      </c>
      <c r="L21" s="212" t="e">
        <f t="shared" si="3"/>
        <v>#VALUE!</v>
      </c>
    </row>
    <row r="22" spans="1:12" s="2" customFormat="1" ht="15" hidden="1">
      <c r="A22" s="45" t="s">
        <v>17</v>
      </c>
      <c r="B22" s="74">
        <v>0.33</v>
      </c>
      <c r="C22" s="30"/>
      <c r="D22" s="38">
        <f t="shared" si="1"/>
        <v>0</v>
      </c>
      <c r="E22" s="38"/>
      <c r="F22" s="57">
        <f t="shared" si="0"/>
        <v>0</v>
      </c>
      <c r="G22" s="30"/>
      <c r="H22" s="38"/>
      <c r="I22" s="57">
        <f t="shared" si="2"/>
        <v>0</v>
      </c>
      <c r="J22" s="30">
        <f t="shared" si="4"/>
      </c>
      <c r="K22" s="38">
        <f t="shared" si="5"/>
      </c>
      <c r="L22" s="212" t="e">
        <f t="shared" si="3"/>
        <v>#VALUE!</v>
      </c>
    </row>
    <row r="23" spans="1:12" s="2" customFormat="1" ht="15">
      <c r="A23" s="45" t="s">
        <v>18</v>
      </c>
      <c r="B23" s="74">
        <v>84.95</v>
      </c>
      <c r="C23" s="30">
        <v>8.1</v>
      </c>
      <c r="D23" s="38">
        <f t="shared" si="1"/>
        <v>9.535020600353148</v>
      </c>
      <c r="E23" s="38"/>
      <c r="F23" s="57">
        <f t="shared" si="0"/>
        <v>8.1</v>
      </c>
      <c r="G23" s="30">
        <v>14.3</v>
      </c>
      <c r="H23" s="38"/>
      <c r="I23" s="57">
        <f t="shared" si="2"/>
        <v>14.3</v>
      </c>
      <c r="J23" s="30">
        <f t="shared" si="4"/>
        <v>17.654320987654323</v>
      </c>
      <c r="K23" s="38">
        <f t="shared" si="5"/>
      </c>
      <c r="L23" s="212" t="e">
        <f t="shared" si="3"/>
        <v>#VALUE!</v>
      </c>
    </row>
    <row r="24" spans="1:12" s="2" customFormat="1" ht="15" hidden="1">
      <c r="A24" s="45" t="s">
        <v>19</v>
      </c>
      <c r="B24" s="74"/>
      <c r="C24" s="30"/>
      <c r="D24" s="38" t="e">
        <f t="shared" si="1"/>
        <v>#DIV/0!</v>
      </c>
      <c r="E24" s="38"/>
      <c r="F24" s="57">
        <f t="shared" si="0"/>
        <v>0</v>
      </c>
      <c r="G24" s="30"/>
      <c r="H24" s="38"/>
      <c r="I24" s="57">
        <f t="shared" si="2"/>
        <v>0</v>
      </c>
      <c r="J24" s="30">
        <f t="shared" si="4"/>
      </c>
      <c r="K24" s="38">
        <f t="shared" si="5"/>
      </c>
      <c r="L24" s="57" t="e">
        <f t="shared" si="3"/>
        <v>#VALUE!</v>
      </c>
    </row>
    <row r="25" spans="1:12" s="2" customFormat="1" ht="15" hidden="1">
      <c r="A25" s="45"/>
      <c r="B25" s="74"/>
      <c r="C25" s="30"/>
      <c r="D25" s="38" t="e">
        <f t="shared" si="1"/>
        <v>#DIV/0!</v>
      </c>
      <c r="E25" s="38"/>
      <c r="F25" s="57"/>
      <c r="G25" s="30"/>
      <c r="H25" s="38"/>
      <c r="I25" s="57"/>
      <c r="J25" s="30">
        <f t="shared" si="4"/>
      </c>
      <c r="K25" s="38">
        <f t="shared" si="5"/>
      </c>
      <c r="L25" s="57" t="e">
        <f t="shared" si="3"/>
        <v>#VALUE!</v>
      </c>
    </row>
    <row r="26" spans="1:12" s="15" customFormat="1" ht="15.75">
      <c r="A26" s="44" t="s">
        <v>20</v>
      </c>
      <c r="B26" s="73">
        <v>48.81</v>
      </c>
      <c r="C26" s="26">
        <f>SUM(C27:C36)-C30</f>
        <v>30.368000000000002</v>
      </c>
      <c r="D26" s="32">
        <f t="shared" si="1"/>
        <v>62.216758860889165</v>
      </c>
      <c r="E26" s="32">
        <v>18.8</v>
      </c>
      <c r="F26" s="51">
        <f t="shared" si="0"/>
        <v>11.568000000000001</v>
      </c>
      <c r="G26" s="26">
        <f>SUM(G27:G36)-G30</f>
        <v>73.884</v>
      </c>
      <c r="H26" s="32">
        <v>58.3</v>
      </c>
      <c r="I26" s="51">
        <f t="shared" si="2"/>
        <v>15.584000000000003</v>
      </c>
      <c r="J26" s="29">
        <f t="shared" si="4"/>
        <v>24.329557428872498</v>
      </c>
      <c r="K26" s="37">
        <f t="shared" si="5"/>
        <v>31.01063829787234</v>
      </c>
      <c r="L26" s="56">
        <f t="shared" si="3"/>
        <v>-6.681080868999842</v>
      </c>
    </row>
    <row r="27" spans="1:12" s="2" customFormat="1" ht="15" hidden="1">
      <c r="A27" s="45" t="s">
        <v>61</v>
      </c>
      <c r="B27" s="74"/>
      <c r="C27" s="27"/>
      <c r="D27" s="33" t="e">
        <f t="shared" si="1"/>
        <v>#DIV/0!</v>
      </c>
      <c r="E27" s="33"/>
      <c r="F27" s="53">
        <f t="shared" si="0"/>
        <v>0</v>
      </c>
      <c r="G27" s="27"/>
      <c r="H27" s="33"/>
      <c r="I27" s="53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45" t="s">
        <v>21</v>
      </c>
      <c r="B28" s="74"/>
      <c r="C28" s="27"/>
      <c r="D28" s="33" t="e">
        <f t="shared" si="1"/>
        <v>#DIV/0!</v>
      </c>
      <c r="E28" s="33"/>
      <c r="F28" s="53">
        <f t="shared" si="0"/>
        <v>0</v>
      </c>
      <c r="G28" s="27"/>
      <c r="H28" s="33"/>
      <c r="I28" s="53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45" t="s">
        <v>22</v>
      </c>
      <c r="B29" s="74"/>
      <c r="C29" s="27"/>
      <c r="D29" s="33" t="e">
        <f t="shared" si="1"/>
        <v>#DIV/0!</v>
      </c>
      <c r="E29" s="33"/>
      <c r="F29" s="53">
        <f t="shared" si="0"/>
        <v>0</v>
      </c>
      <c r="G29" s="27"/>
      <c r="H29" s="33"/>
      <c r="I29" s="53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 hidden="1">
      <c r="A30" s="45" t="s">
        <v>62</v>
      </c>
      <c r="B30" s="74"/>
      <c r="C30" s="27"/>
      <c r="D30" s="33" t="e">
        <f t="shared" si="1"/>
        <v>#DIV/0!</v>
      </c>
      <c r="E30" s="33"/>
      <c r="F30" s="53">
        <f t="shared" si="0"/>
        <v>0</v>
      </c>
      <c r="G30" s="27"/>
      <c r="H30" s="33"/>
      <c r="I30" s="53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" hidden="1">
      <c r="A31" s="45" t="s">
        <v>23</v>
      </c>
      <c r="B31" s="74">
        <v>0.09</v>
      </c>
      <c r="C31" s="27"/>
      <c r="D31" s="33">
        <f t="shared" si="1"/>
        <v>0</v>
      </c>
      <c r="E31" s="33"/>
      <c r="F31" s="53">
        <f t="shared" si="0"/>
        <v>0</v>
      </c>
      <c r="G31" s="27"/>
      <c r="H31" s="33"/>
      <c r="I31" s="53">
        <f t="shared" si="2"/>
        <v>0</v>
      </c>
      <c r="J31" s="30">
        <f t="shared" si="4"/>
      </c>
      <c r="K31" s="38">
        <f t="shared" si="5"/>
      </c>
      <c r="L31" s="57" t="e">
        <f t="shared" si="3"/>
        <v>#VALUE!</v>
      </c>
    </row>
    <row r="32" spans="1:12" s="2" customFormat="1" ht="15">
      <c r="A32" s="45" t="s">
        <v>24</v>
      </c>
      <c r="B32" s="74">
        <v>33.84</v>
      </c>
      <c r="C32" s="27">
        <v>28.1</v>
      </c>
      <c r="D32" s="38">
        <f t="shared" si="1"/>
        <v>83.03782505910165</v>
      </c>
      <c r="E32" s="33">
        <v>18.8</v>
      </c>
      <c r="F32" s="53">
        <f t="shared" si="0"/>
        <v>9.3</v>
      </c>
      <c r="G32" s="27">
        <v>69.8</v>
      </c>
      <c r="H32" s="33">
        <v>58.3</v>
      </c>
      <c r="I32" s="53">
        <f t="shared" si="2"/>
        <v>11.5</v>
      </c>
      <c r="J32" s="30">
        <f t="shared" si="4"/>
        <v>24.83985765124555</v>
      </c>
      <c r="K32" s="38">
        <f t="shared" si="5"/>
        <v>31.01063829787234</v>
      </c>
      <c r="L32" s="57">
        <f t="shared" si="3"/>
        <v>-6.170780646626792</v>
      </c>
    </row>
    <row r="33" spans="1:12" s="2" customFormat="1" ht="15">
      <c r="A33" s="45" t="s">
        <v>25</v>
      </c>
      <c r="B33" s="74">
        <v>2.3</v>
      </c>
      <c r="C33" s="27">
        <v>0.568</v>
      </c>
      <c r="D33" s="38">
        <f t="shared" si="1"/>
        <v>24.695652173913043</v>
      </c>
      <c r="E33" s="38"/>
      <c r="F33" s="57">
        <f t="shared" si="0"/>
        <v>0.568</v>
      </c>
      <c r="G33" s="30">
        <v>1.584</v>
      </c>
      <c r="H33" s="38"/>
      <c r="I33" s="57">
        <f t="shared" si="2"/>
        <v>1.584</v>
      </c>
      <c r="J33" s="30">
        <f t="shared" si="4"/>
        <v>27.887323943661976</v>
      </c>
      <c r="K33" s="38">
        <f t="shared" si="5"/>
      </c>
      <c r="L33" s="212" t="e">
        <f t="shared" si="3"/>
        <v>#VALUE!</v>
      </c>
    </row>
    <row r="34" spans="1:12" s="2" customFormat="1" ht="15" hidden="1">
      <c r="A34" s="45" t="s">
        <v>26</v>
      </c>
      <c r="B34" s="74"/>
      <c r="C34" s="27"/>
      <c r="D34" s="38" t="e">
        <f t="shared" si="1"/>
        <v>#DIV/0!</v>
      </c>
      <c r="E34" s="38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212" t="e">
        <f t="shared" si="3"/>
        <v>#VALUE!</v>
      </c>
    </row>
    <row r="35" spans="1:12" s="2" customFormat="1" ht="15" hidden="1">
      <c r="A35" s="45" t="s">
        <v>27</v>
      </c>
      <c r="B35" s="74">
        <v>3.65</v>
      </c>
      <c r="C35" s="27"/>
      <c r="D35" s="38">
        <f t="shared" si="1"/>
        <v>0</v>
      </c>
      <c r="E35" s="38"/>
      <c r="F35" s="57">
        <f t="shared" si="0"/>
        <v>0</v>
      </c>
      <c r="G35" s="30"/>
      <c r="H35" s="38"/>
      <c r="I35" s="57">
        <f t="shared" si="2"/>
        <v>0</v>
      </c>
      <c r="J35" s="30">
        <f t="shared" si="4"/>
      </c>
      <c r="K35" s="38">
        <f t="shared" si="5"/>
      </c>
      <c r="L35" s="212" t="e">
        <f t="shared" si="3"/>
        <v>#VALUE!</v>
      </c>
    </row>
    <row r="36" spans="1:12" s="2" customFormat="1" ht="15">
      <c r="A36" s="45" t="s">
        <v>28</v>
      </c>
      <c r="B36" s="74">
        <v>8.93</v>
      </c>
      <c r="C36" s="27">
        <v>1.7</v>
      </c>
      <c r="D36" s="38">
        <f t="shared" si="1"/>
        <v>19.036954087346025</v>
      </c>
      <c r="E36" s="38"/>
      <c r="F36" s="57">
        <f t="shared" si="0"/>
        <v>1.7</v>
      </c>
      <c r="G36" s="30">
        <v>2.5</v>
      </c>
      <c r="H36" s="38"/>
      <c r="I36" s="57">
        <f t="shared" si="2"/>
        <v>2.5</v>
      </c>
      <c r="J36" s="30">
        <f t="shared" si="4"/>
        <v>14.705882352941178</v>
      </c>
      <c r="K36" s="38">
        <f t="shared" si="5"/>
      </c>
      <c r="L36" s="212" t="e">
        <f t="shared" si="3"/>
        <v>#VALUE!</v>
      </c>
    </row>
    <row r="37" spans="1:14" s="15" customFormat="1" ht="15.75">
      <c r="A37" s="44" t="s">
        <v>93</v>
      </c>
      <c r="B37" s="73">
        <v>40</v>
      </c>
      <c r="C37" s="26">
        <f>SUM(C38:C45)</f>
        <v>28.147</v>
      </c>
      <c r="D37" s="32">
        <f>C37/B37*100</f>
        <v>70.36749999999999</v>
      </c>
      <c r="E37" s="32">
        <v>31.9699</v>
      </c>
      <c r="F37" s="51">
        <f t="shared" si="0"/>
        <v>-3.8229000000000006</v>
      </c>
      <c r="G37" s="26">
        <f>SUM(G38:G45)</f>
        <v>61.238</v>
      </c>
      <c r="H37" s="32">
        <v>70.453</v>
      </c>
      <c r="I37" s="51">
        <f>G37-H37</f>
        <v>-9.215000000000003</v>
      </c>
      <c r="J37" s="29">
        <f t="shared" si="4"/>
        <v>21.7564926990443</v>
      </c>
      <c r="K37" s="37">
        <f t="shared" si="5"/>
        <v>22.037291327154605</v>
      </c>
      <c r="L37" s="56">
        <f t="shared" si="3"/>
        <v>-0.2807986281103041</v>
      </c>
      <c r="M37" s="19"/>
      <c r="N37" s="19"/>
    </row>
    <row r="38" spans="1:14" s="23" customFormat="1" ht="15">
      <c r="A38" s="45" t="s">
        <v>63</v>
      </c>
      <c r="B38" s="74">
        <v>4.45</v>
      </c>
      <c r="C38" s="27">
        <v>4.447</v>
      </c>
      <c r="D38" s="33">
        <f>C38/B38*100</f>
        <v>99.93258426966291</v>
      </c>
      <c r="E38" s="33">
        <v>5.139</v>
      </c>
      <c r="F38" s="53">
        <f t="shared" si="0"/>
        <v>-0.6920000000000002</v>
      </c>
      <c r="G38" s="27">
        <v>9.238</v>
      </c>
      <c r="H38" s="33">
        <v>8.54</v>
      </c>
      <c r="I38" s="53">
        <f t="shared" si="2"/>
        <v>0.6980000000000004</v>
      </c>
      <c r="J38" s="30">
        <f t="shared" si="4"/>
        <v>20.77355520575669</v>
      </c>
      <c r="K38" s="38">
        <f t="shared" si="5"/>
        <v>16.618019069857944</v>
      </c>
      <c r="L38" s="57">
        <f t="shared" si="3"/>
        <v>4.155536135898746</v>
      </c>
      <c r="M38" s="2"/>
      <c r="N38" s="2"/>
    </row>
    <row r="39" spans="1:12" s="2" customFormat="1" ht="15" hidden="1">
      <c r="A39" s="45" t="s">
        <v>67</v>
      </c>
      <c r="B39" s="74">
        <v>0.31</v>
      </c>
      <c r="C39" s="27"/>
      <c r="D39" s="33">
        <f aca="true" t="shared" si="6" ref="D39:D45">C39/B39*100</f>
        <v>0</v>
      </c>
      <c r="E39" s="33">
        <v>0.16</v>
      </c>
      <c r="F39" s="53">
        <f t="shared" si="0"/>
        <v>-0.16</v>
      </c>
      <c r="G39" s="27"/>
      <c r="H39" s="33">
        <v>0.23</v>
      </c>
      <c r="I39" s="53">
        <f t="shared" si="2"/>
        <v>-0.23</v>
      </c>
      <c r="J39" s="30">
        <f t="shared" si="4"/>
      </c>
      <c r="K39" s="38">
        <f t="shared" si="5"/>
        <v>14.375</v>
      </c>
      <c r="L39" s="57" t="e">
        <f t="shared" si="3"/>
        <v>#VALUE!</v>
      </c>
    </row>
    <row r="40" spans="1:12" s="5" customFormat="1" ht="15">
      <c r="A40" s="46" t="s">
        <v>100</v>
      </c>
      <c r="B40" s="75">
        <v>2.97</v>
      </c>
      <c r="C40" s="34">
        <v>2.9</v>
      </c>
      <c r="D40" s="33">
        <f t="shared" si="6"/>
        <v>97.64309764309763</v>
      </c>
      <c r="E40" s="35">
        <v>7.2909</v>
      </c>
      <c r="F40" s="54">
        <f>C40-E40</f>
        <v>-4.3909</v>
      </c>
      <c r="G40" s="34">
        <v>3.6</v>
      </c>
      <c r="H40" s="35">
        <v>13.763</v>
      </c>
      <c r="I40" s="54">
        <f>G40-H40</f>
        <v>-10.163</v>
      </c>
      <c r="J40" s="30">
        <f t="shared" si="4"/>
        <v>12.413793103448276</v>
      </c>
      <c r="K40" s="38">
        <f t="shared" si="5"/>
        <v>18.876956205681054</v>
      </c>
      <c r="L40" s="57">
        <f t="shared" si="3"/>
        <v>-6.4631631022327785</v>
      </c>
    </row>
    <row r="41" spans="1:12" s="2" customFormat="1" ht="15">
      <c r="A41" s="45" t="s">
        <v>30</v>
      </c>
      <c r="B41" s="74">
        <v>21.38</v>
      </c>
      <c r="C41" s="27">
        <v>20.8</v>
      </c>
      <c r="D41" s="33">
        <f t="shared" si="6"/>
        <v>97.28718428437794</v>
      </c>
      <c r="E41" s="33">
        <v>16.9</v>
      </c>
      <c r="F41" s="53">
        <f t="shared" si="0"/>
        <v>3.900000000000002</v>
      </c>
      <c r="G41" s="27">
        <v>48.4</v>
      </c>
      <c r="H41" s="33">
        <v>42.2</v>
      </c>
      <c r="I41" s="53">
        <f t="shared" si="2"/>
        <v>6.199999999999996</v>
      </c>
      <c r="J41" s="30">
        <f t="shared" si="4"/>
        <v>23.269230769230766</v>
      </c>
      <c r="K41" s="38">
        <f t="shared" si="5"/>
        <v>24.970414201183434</v>
      </c>
      <c r="L41" s="57">
        <f t="shared" si="3"/>
        <v>-1.7011834319526677</v>
      </c>
    </row>
    <row r="42" spans="1:12" s="2" customFormat="1" ht="15" hidden="1">
      <c r="A42" s="45" t="s">
        <v>31</v>
      </c>
      <c r="B42" s="74"/>
      <c r="C42" s="27"/>
      <c r="D42" s="33" t="e">
        <f t="shared" si="6"/>
        <v>#DIV/0!</v>
      </c>
      <c r="E42" s="33"/>
      <c r="F42" s="53">
        <f t="shared" si="0"/>
        <v>0</v>
      </c>
      <c r="G42" s="27"/>
      <c r="H42" s="33"/>
      <c r="I42" s="53">
        <f>G42-H42</f>
        <v>0</v>
      </c>
      <c r="J42" s="30">
        <f t="shared" si="4"/>
      </c>
      <c r="K42" s="38">
        <f t="shared" si="5"/>
      </c>
      <c r="L42" s="57" t="e">
        <f t="shared" si="3"/>
        <v>#VALUE!</v>
      </c>
    </row>
    <row r="43" spans="1:12" s="2" customFormat="1" ht="15" hidden="1">
      <c r="A43" s="45" t="s">
        <v>32</v>
      </c>
      <c r="B43" s="74"/>
      <c r="C43" s="27"/>
      <c r="D43" s="33" t="e">
        <f t="shared" si="6"/>
        <v>#DIV/0!</v>
      </c>
      <c r="E43" s="33"/>
      <c r="F43" s="53">
        <f t="shared" si="0"/>
        <v>0</v>
      </c>
      <c r="G43" s="27"/>
      <c r="H43" s="33"/>
      <c r="I43" s="53">
        <f t="shared" si="2"/>
        <v>0</v>
      </c>
      <c r="J43" s="30">
        <f t="shared" si="4"/>
      </c>
      <c r="K43" s="38">
        <f t="shared" si="5"/>
      </c>
      <c r="L43" s="57" t="e">
        <f t="shared" si="3"/>
        <v>#VALUE!</v>
      </c>
    </row>
    <row r="44" spans="1:12" s="2" customFormat="1" ht="15" hidden="1">
      <c r="A44" s="45" t="s">
        <v>33</v>
      </c>
      <c r="B44" s="74">
        <v>10.9</v>
      </c>
      <c r="C44" s="27"/>
      <c r="D44" s="33">
        <f t="shared" si="6"/>
        <v>0</v>
      </c>
      <c r="E44" s="33">
        <v>2.48</v>
      </c>
      <c r="F44" s="53">
        <f t="shared" si="0"/>
        <v>-2.48</v>
      </c>
      <c r="G44" s="27"/>
      <c r="H44" s="33">
        <v>5.72</v>
      </c>
      <c r="I44" s="53">
        <f t="shared" si="2"/>
        <v>-5.72</v>
      </c>
      <c r="J44" s="30">
        <f t="shared" si="4"/>
      </c>
      <c r="K44" s="38">
        <f t="shared" si="5"/>
        <v>23.064516129032256</v>
      </c>
      <c r="L44" s="57" t="e">
        <f t="shared" si="3"/>
        <v>#VALUE!</v>
      </c>
    </row>
    <row r="45" spans="1:12" s="2" customFormat="1" ht="15" hidden="1">
      <c r="A45" s="45" t="s">
        <v>101</v>
      </c>
      <c r="B45" s="74"/>
      <c r="C45" s="27"/>
      <c r="D45" s="33" t="e">
        <f t="shared" si="6"/>
        <v>#DIV/0!</v>
      </c>
      <c r="E45" s="33"/>
      <c r="F45" s="53">
        <f t="shared" si="0"/>
        <v>0</v>
      </c>
      <c r="G45" s="27"/>
      <c r="H45" s="33"/>
      <c r="I45" s="53"/>
      <c r="J45" s="30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44" t="s">
        <v>98</v>
      </c>
      <c r="B46" s="73">
        <v>84.65</v>
      </c>
      <c r="C46" s="28">
        <f>SUM(C47:C53)</f>
        <v>71.445</v>
      </c>
      <c r="D46" s="37">
        <f>C46/B46*100</f>
        <v>84.40047253396337</v>
      </c>
      <c r="E46" s="36">
        <v>82.37599999999999</v>
      </c>
      <c r="F46" s="51">
        <f t="shared" si="0"/>
        <v>-10.930999999999997</v>
      </c>
      <c r="G46" s="28">
        <f>SUM(G47:G53)</f>
        <v>103.64699999999999</v>
      </c>
      <c r="H46" s="36">
        <v>153.027</v>
      </c>
      <c r="I46" s="51">
        <f>G46-H46</f>
        <v>-49.379999999999995</v>
      </c>
      <c r="J46" s="29">
        <f t="shared" si="4"/>
        <v>14.507243334033173</v>
      </c>
      <c r="K46" s="37">
        <f t="shared" si="5"/>
        <v>18.576648538409245</v>
      </c>
      <c r="L46" s="56">
        <f t="shared" si="3"/>
        <v>-4.069405204376071</v>
      </c>
    </row>
    <row r="47" spans="1:14" s="2" customFormat="1" ht="15" hidden="1">
      <c r="A47" s="45" t="s">
        <v>64</v>
      </c>
      <c r="B47" s="74"/>
      <c r="C47" s="27"/>
      <c r="D47" s="33" t="e">
        <f>C47/B47*100</f>
        <v>#DIV/0!</v>
      </c>
      <c r="E47" s="33"/>
      <c r="F47" s="53">
        <f t="shared" si="0"/>
        <v>0</v>
      </c>
      <c r="G47" s="27"/>
      <c r="H47" s="33"/>
      <c r="I47" s="53">
        <f t="shared" si="2"/>
        <v>0</v>
      </c>
      <c r="J47" s="30">
        <f t="shared" si="4"/>
      </c>
      <c r="K47" s="38">
        <f t="shared" si="5"/>
      </c>
      <c r="L47" s="57" t="e">
        <f t="shared" si="3"/>
        <v>#VALUE!</v>
      </c>
      <c r="N47" s="2">
        <f>M47*C47/10</f>
        <v>0</v>
      </c>
    </row>
    <row r="48" spans="1:12" s="2" customFormat="1" ht="15">
      <c r="A48" s="45" t="s">
        <v>65</v>
      </c>
      <c r="B48" s="74">
        <v>0.54</v>
      </c>
      <c r="C48" s="27">
        <v>0.18</v>
      </c>
      <c r="D48" s="33">
        <f aca="true" t="shared" si="7" ref="D48:D53">C48/B48*100</f>
        <v>33.33333333333333</v>
      </c>
      <c r="E48" s="33"/>
      <c r="F48" s="53">
        <f t="shared" si="0"/>
        <v>0.18</v>
      </c>
      <c r="G48" s="27">
        <v>0.15</v>
      </c>
      <c r="H48" s="33"/>
      <c r="I48" s="53">
        <f t="shared" si="2"/>
        <v>0.15</v>
      </c>
      <c r="J48" s="30">
        <f t="shared" si="4"/>
        <v>8.333333333333334</v>
      </c>
      <c r="K48" s="38">
        <f t="shared" si="5"/>
      </c>
      <c r="L48" s="212" t="e">
        <f t="shared" si="3"/>
        <v>#VALUE!</v>
      </c>
    </row>
    <row r="49" spans="1:12" s="2" customFormat="1" ht="15" hidden="1">
      <c r="A49" s="45" t="s">
        <v>66</v>
      </c>
      <c r="B49" s="74">
        <v>0.75</v>
      </c>
      <c r="C49" s="27"/>
      <c r="D49" s="33">
        <f t="shared" si="7"/>
        <v>0</v>
      </c>
      <c r="E49" s="33">
        <v>0.36</v>
      </c>
      <c r="F49" s="53">
        <f t="shared" si="0"/>
        <v>-0.36</v>
      </c>
      <c r="G49" s="27"/>
      <c r="H49" s="33">
        <v>0.843</v>
      </c>
      <c r="I49" s="53">
        <f>G49-H49</f>
        <v>-0.843</v>
      </c>
      <c r="J49" s="30">
        <f t="shared" si="4"/>
      </c>
      <c r="K49" s="38">
        <f t="shared" si="5"/>
        <v>23.416666666666668</v>
      </c>
      <c r="L49" s="57" t="e">
        <f t="shared" si="3"/>
        <v>#VALUE!</v>
      </c>
    </row>
    <row r="50" spans="1:12" s="2" customFormat="1" ht="15" hidden="1">
      <c r="A50" s="45" t="s">
        <v>29</v>
      </c>
      <c r="B50" s="74"/>
      <c r="C50" s="27"/>
      <c r="D50" s="33" t="e">
        <f t="shared" si="7"/>
        <v>#DIV/0!</v>
      </c>
      <c r="E50" s="33"/>
      <c r="F50" s="53">
        <f t="shared" si="0"/>
        <v>0</v>
      </c>
      <c r="G50" s="27"/>
      <c r="H50" s="33"/>
      <c r="I50" s="53">
        <f>G50-H50</f>
        <v>0</v>
      </c>
      <c r="J50" s="30">
        <f t="shared" si="4"/>
      </c>
      <c r="K50" s="38">
        <f t="shared" si="5"/>
      </c>
      <c r="L50" s="57" t="e">
        <f t="shared" si="3"/>
        <v>#VALUE!</v>
      </c>
    </row>
    <row r="51" spans="1:12" s="2" customFormat="1" ht="15">
      <c r="A51" s="45" t="s">
        <v>68</v>
      </c>
      <c r="B51" s="74">
        <v>8.61</v>
      </c>
      <c r="C51" s="27">
        <v>8.5</v>
      </c>
      <c r="D51" s="33">
        <f t="shared" si="7"/>
        <v>98.72241579558654</v>
      </c>
      <c r="E51" s="33">
        <v>6.5</v>
      </c>
      <c r="F51" s="53">
        <f t="shared" si="0"/>
        <v>2</v>
      </c>
      <c r="G51" s="27">
        <v>12.1</v>
      </c>
      <c r="H51" s="33">
        <v>8.4</v>
      </c>
      <c r="I51" s="53">
        <f>G51-H51</f>
        <v>3.6999999999999993</v>
      </c>
      <c r="J51" s="30">
        <f t="shared" si="4"/>
        <v>14.23529411764706</v>
      </c>
      <c r="K51" s="38">
        <f t="shared" si="5"/>
        <v>12.923076923076923</v>
      </c>
      <c r="L51" s="57">
        <f t="shared" si="3"/>
        <v>1.3122171945701364</v>
      </c>
    </row>
    <row r="52" spans="1:12" s="2" customFormat="1" ht="15">
      <c r="A52" s="45" t="s">
        <v>69</v>
      </c>
      <c r="B52" s="74">
        <v>18.22</v>
      </c>
      <c r="C52" s="27">
        <v>6.765</v>
      </c>
      <c r="D52" s="33">
        <f t="shared" si="7"/>
        <v>37.12952799121844</v>
      </c>
      <c r="E52" s="33">
        <v>3.916</v>
      </c>
      <c r="F52" s="53">
        <f t="shared" si="0"/>
        <v>2.8489999999999998</v>
      </c>
      <c r="G52" s="27">
        <v>7.397</v>
      </c>
      <c r="H52" s="33">
        <v>5.784</v>
      </c>
      <c r="I52" s="53">
        <f>G52-H52</f>
        <v>1.6130000000000004</v>
      </c>
      <c r="J52" s="30">
        <f t="shared" si="4"/>
        <v>10.934220251293423</v>
      </c>
      <c r="K52" s="38">
        <f t="shared" si="5"/>
        <v>14.77017364657814</v>
      </c>
      <c r="L52" s="57">
        <f t="shared" si="3"/>
        <v>-3.835953395284717</v>
      </c>
    </row>
    <row r="53" spans="1:12" s="2" customFormat="1" ht="15">
      <c r="A53" s="45" t="s">
        <v>95</v>
      </c>
      <c r="B53" s="74">
        <v>56.53</v>
      </c>
      <c r="C53" s="27">
        <v>56</v>
      </c>
      <c r="D53" s="33">
        <f t="shared" si="7"/>
        <v>99.0624447196179</v>
      </c>
      <c r="E53" s="33">
        <v>71.6</v>
      </c>
      <c r="F53" s="53">
        <f t="shared" si="0"/>
        <v>-15.599999999999994</v>
      </c>
      <c r="G53" s="27">
        <v>84</v>
      </c>
      <c r="H53" s="33">
        <v>138</v>
      </c>
      <c r="I53" s="53">
        <f>G53-H53</f>
        <v>-54</v>
      </c>
      <c r="J53" s="30">
        <f t="shared" si="4"/>
        <v>15</v>
      </c>
      <c r="K53" s="38">
        <f t="shared" si="5"/>
        <v>19.27374301675978</v>
      </c>
      <c r="L53" s="57">
        <f t="shared" si="3"/>
        <v>-4.273743016759781</v>
      </c>
    </row>
    <row r="54" spans="1:12" s="15" customFormat="1" ht="15.75">
      <c r="A54" s="47" t="s">
        <v>34</v>
      </c>
      <c r="B54" s="73">
        <v>274.05</v>
      </c>
      <c r="C54" s="29">
        <f>SUM(C55:C68)</f>
        <v>2.4299999999999997</v>
      </c>
      <c r="D54" s="32">
        <f aca="true" t="shared" si="8" ref="D54:D103">C54/B54*100</f>
        <v>0.8866995073891625</v>
      </c>
      <c r="E54" s="37">
        <v>0</v>
      </c>
      <c r="F54" s="51">
        <f t="shared" si="0"/>
        <v>2.4299999999999997</v>
      </c>
      <c r="G54" s="29">
        <f>SUM(G55:G68)</f>
        <v>2.65</v>
      </c>
      <c r="H54" s="37">
        <v>0</v>
      </c>
      <c r="I54" s="78">
        <f>SUM(I55:I68)</f>
        <v>2.65</v>
      </c>
      <c r="J54" s="29">
        <f t="shared" si="4"/>
        <v>10.905349794238683</v>
      </c>
      <c r="K54" s="37">
        <f t="shared" si="5"/>
      </c>
      <c r="L54" s="217" t="e">
        <f t="shared" si="3"/>
        <v>#VALUE!</v>
      </c>
    </row>
    <row r="55" spans="1:14" s="23" customFormat="1" ht="15" hidden="1">
      <c r="A55" s="48" t="s">
        <v>70</v>
      </c>
      <c r="B55" s="74">
        <v>44.58</v>
      </c>
      <c r="C55" s="30"/>
      <c r="D55" s="33">
        <f t="shared" si="8"/>
        <v>0</v>
      </c>
      <c r="E55" s="38"/>
      <c r="F55" s="53">
        <f t="shared" si="0"/>
        <v>0</v>
      </c>
      <c r="G55" s="30"/>
      <c r="H55" s="38"/>
      <c r="I55" s="80">
        <f t="shared" si="2"/>
        <v>0</v>
      </c>
      <c r="J55" s="30">
        <f t="shared" si="4"/>
      </c>
      <c r="K55" s="38">
        <f t="shared" si="5"/>
      </c>
      <c r="L55" s="212" t="e">
        <f t="shared" si="3"/>
        <v>#VALUE!</v>
      </c>
      <c r="M55" s="2"/>
      <c r="N55" s="2"/>
    </row>
    <row r="56" spans="1:12" s="2" customFormat="1" ht="15" hidden="1">
      <c r="A56" s="48" t="s">
        <v>71</v>
      </c>
      <c r="B56" s="74">
        <v>5.39</v>
      </c>
      <c r="C56" s="30"/>
      <c r="D56" s="33">
        <f t="shared" si="8"/>
        <v>0</v>
      </c>
      <c r="E56" s="38"/>
      <c r="F56" s="53">
        <f t="shared" si="0"/>
        <v>0</v>
      </c>
      <c r="G56" s="30"/>
      <c r="H56" s="38"/>
      <c r="I56" s="80">
        <f t="shared" si="2"/>
        <v>0</v>
      </c>
      <c r="J56" s="30">
        <f t="shared" si="4"/>
      </c>
      <c r="K56" s="38">
        <f t="shared" si="5"/>
      </c>
      <c r="L56" s="212" t="e">
        <f t="shared" si="3"/>
        <v>#VALUE!</v>
      </c>
    </row>
    <row r="57" spans="1:12" s="2" customFormat="1" ht="15">
      <c r="A57" s="48" t="s">
        <v>72</v>
      </c>
      <c r="B57" s="74">
        <v>23.19</v>
      </c>
      <c r="C57" s="30">
        <v>0.852</v>
      </c>
      <c r="D57" s="33">
        <f t="shared" si="8"/>
        <v>3.6739974126778785</v>
      </c>
      <c r="E57" s="38"/>
      <c r="F57" s="53">
        <f t="shared" si="0"/>
        <v>0.852</v>
      </c>
      <c r="G57" s="30">
        <v>1.065</v>
      </c>
      <c r="H57" s="38"/>
      <c r="I57" s="80">
        <f t="shared" si="2"/>
        <v>1.065</v>
      </c>
      <c r="J57" s="30">
        <f t="shared" si="4"/>
        <v>12.5</v>
      </c>
      <c r="K57" s="38">
        <f t="shared" si="5"/>
      </c>
      <c r="L57" s="212" t="e">
        <f t="shared" si="3"/>
        <v>#VALUE!</v>
      </c>
    </row>
    <row r="58" spans="1:12" s="2" customFormat="1" ht="15" hidden="1">
      <c r="A58" s="48" t="s">
        <v>73</v>
      </c>
      <c r="B58" s="74">
        <v>120.27</v>
      </c>
      <c r="C58" s="30"/>
      <c r="D58" s="33">
        <f t="shared" si="8"/>
        <v>0</v>
      </c>
      <c r="E58" s="38"/>
      <c r="F58" s="53">
        <f t="shared" si="0"/>
        <v>0</v>
      </c>
      <c r="G58" s="30"/>
      <c r="H58" s="38"/>
      <c r="I58" s="80">
        <f t="shared" si="2"/>
        <v>0</v>
      </c>
      <c r="J58" s="30">
        <f t="shared" si="4"/>
      </c>
      <c r="K58" s="38">
        <f t="shared" si="5"/>
      </c>
      <c r="L58" s="212" t="e">
        <f t="shared" si="3"/>
        <v>#VALUE!</v>
      </c>
    </row>
    <row r="59" spans="1:12" s="2" customFormat="1" ht="15" hidden="1">
      <c r="A59" s="48" t="s">
        <v>74</v>
      </c>
      <c r="B59" s="74">
        <v>5.11</v>
      </c>
      <c r="C59" s="30"/>
      <c r="D59" s="33">
        <f t="shared" si="8"/>
        <v>0</v>
      </c>
      <c r="E59" s="38"/>
      <c r="F59" s="53">
        <f t="shared" si="0"/>
        <v>0</v>
      </c>
      <c r="G59" s="30"/>
      <c r="H59" s="38"/>
      <c r="I59" s="80">
        <f t="shared" si="2"/>
        <v>0</v>
      </c>
      <c r="J59" s="30">
        <f t="shared" si="4"/>
      </c>
      <c r="K59" s="38">
        <f t="shared" si="5"/>
      </c>
      <c r="L59" s="212" t="e">
        <f t="shared" si="3"/>
        <v>#VALUE!</v>
      </c>
    </row>
    <row r="60" spans="1:12" s="2" customFormat="1" ht="15">
      <c r="A60" s="48" t="s">
        <v>35</v>
      </c>
      <c r="B60" s="74">
        <v>8.57</v>
      </c>
      <c r="C60" s="30">
        <v>0.4</v>
      </c>
      <c r="D60" s="33">
        <f t="shared" si="8"/>
        <v>4.667444574095683</v>
      </c>
      <c r="E60" s="38"/>
      <c r="F60" s="53">
        <f t="shared" si="0"/>
        <v>0.4</v>
      </c>
      <c r="G60" s="30">
        <v>0.5</v>
      </c>
      <c r="H60" s="38"/>
      <c r="I60" s="80">
        <f t="shared" si="2"/>
        <v>0.5</v>
      </c>
      <c r="J60" s="30">
        <f t="shared" si="4"/>
        <v>12.5</v>
      </c>
      <c r="K60" s="38">
        <f t="shared" si="5"/>
      </c>
      <c r="L60" s="212" t="e">
        <f t="shared" si="3"/>
        <v>#VALUE!</v>
      </c>
    </row>
    <row r="61" spans="1:12" s="2" customFormat="1" ht="15" hidden="1">
      <c r="A61" s="48" t="s">
        <v>94</v>
      </c>
      <c r="B61" s="74">
        <v>2.91</v>
      </c>
      <c r="C61" s="30"/>
      <c r="D61" s="33">
        <f>C61/B61*100</f>
        <v>0</v>
      </c>
      <c r="E61" s="38"/>
      <c r="F61" s="53">
        <f>C61-E61</f>
        <v>0</v>
      </c>
      <c r="G61" s="30"/>
      <c r="H61" s="38"/>
      <c r="I61" s="80">
        <f>G61-H61</f>
        <v>0</v>
      </c>
      <c r="J61" s="30">
        <f t="shared" si="4"/>
      </c>
      <c r="K61" s="38">
        <f t="shared" si="5"/>
      </c>
      <c r="L61" s="212" t="e">
        <f t="shared" si="3"/>
        <v>#VALUE!</v>
      </c>
    </row>
    <row r="62" spans="1:12" s="2" customFormat="1" ht="15" hidden="1">
      <c r="A62" s="48" t="s">
        <v>36</v>
      </c>
      <c r="B62" s="74">
        <v>16.05</v>
      </c>
      <c r="C62" s="30"/>
      <c r="D62" s="33">
        <f t="shared" si="8"/>
        <v>0</v>
      </c>
      <c r="E62" s="38"/>
      <c r="F62" s="53">
        <f t="shared" si="0"/>
        <v>0</v>
      </c>
      <c r="G62" s="30"/>
      <c r="H62" s="38"/>
      <c r="I62" s="80">
        <f t="shared" si="2"/>
        <v>0</v>
      </c>
      <c r="J62" s="30">
        <f t="shared" si="4"/>
      </c>
      <c r="K62" s="38">
        <f t="shared" si="5"/>
      </c>
      <c r="L62" s="212" t="e">
        <f t="shared" si="3"/>
        <v>#VALUE!</v>
      </c>
    </row>
    <row r="63" spans="1:12" s="2" customFormat="1" ht="15" hidden="1">
      <c r="A63" s="48" t="s">
        <v>75</v>
      </c>
      <c r="B63" s="74">
        <v>19.16</v>
      </c>
      <c r="C63" s="30"/>
      <c r="D63" s="33">
        <f t="shared" si="8"/>
        <v>0</v>
      </c>
      <c r="E63" s="38"/>
      <c r="F63" s="53">
        <f t="shared" si="0"/>
        <v>0</v>
      </c>
      <c r="G63" s="30"/>
      <c r="H63" s="38"/>
      <c r="I63" s="80">
        <f t="shared" si="2"/>
        <v>0</v>
      </c>
      <c r="J63" s="30">
        <f t="shared" si="4"/>
      </c>
      <c r="K63" s="38">
        <f t="shared" si="5"/>
      </c>
      <c r="L63" s="212" t="e">
        <f t="shared" si="3"/>
        <v>#VALUE!</v>
      </c>
    </row>
    <row r="64" spans="1:12" s="2" customFormat="1" ht="15" hidden="1">
      <c r="A64" s="48" t="s">
        <v>37</v>
      </c>
      <c r="B64" s="74">
        <v>0.83</v>
      </c>
      <c r="C64" s="30"/>
      <c r="D64" s="33">
        <f t="shared" si="8"/>
        <v>0</v>
      </c>
      <c r="E64" s="38"/>
      <c r="F64" s="53">
        <f t="shared" si="0"/>
        <v>0</v>
      </c>
      <c r="G64" s="30"/>
      <c r="H64" s="38"/>
      <c r="I64" s="80">
        <f t="shared" si="2"/>
        <v>0</v>
      </c>
      <c r="J64" s="30">
        <f t="shared" si="4"/>
      </c>
      <c r="K64" s="38">
        <f t="shared" si="5"/>
      </c>
      <c r="L64" s="212" t="e">
        <f t="shared" si="3"/>
        <v>#VALUE!</v>
      </c>
    </row>
    <row r="65" spans="1:12" s="2" customFormat="1" ht="15" hidden="1">
      <c r="A65" s="48" t="s">
        <v>38</v>
      </c>
      <c r="B65" s="74">
        <v>12.74</v>
      </c>
      <c r="C65" s="30"/>
      <c r="D65" s="33">
        <f t="shared" si="8"/>
        <v>0</v>
      </c>
      <c r="E65" s="38"/>
      <c r="F65" s="53">
        <f t="shared" si="0"/>
        <v>0</v>
      </c>
      <c r="G65" s="30"/>
      <c r="H65" s="38"/>
      <c r="I65" s="80">
        <f t="shared" si="2"/>
        <v>0</v>
      </c>
      <c r="J65" s="30">
        <f t="shared" si="4"/>
      </c>
      <c r="K65" s="38">
        <f t="shared" si="5"/>
      </c>
      <c r="L65" s="212" t="e">
        <f t="shared" si="3"/>
        <v>#VALUE!</v>
      </c>
    </row>
    <row r="66" spans="1:12" s="2" customFormat="1" ht="15" hidden="1">
      <c r="A66" s="45" t="s">
        <v>39</v>
      </c>
      <c r="B66" s="74">
        <v>1.76</v>
      </c>
      <c r="C66" s="30"/>
      <c r="D66" s="33">
        <f t="shared" si="8"/>
        <v>0</v>
      </c>
      <c r="E66" s="38"/>
      <c r="F66" s="53">
        <f t="shared" si="0"/>
        <v>0</v>
      </c>
      <c r="G66" s="30"/>
      <c r="H66" s="38"/>
      <c r="I66" s="80">
        <f t="shared" si="2"/>
        <v>0</v>
      </c>
      <c r="J66" s="30">
        <f t="shared" si="4"/>
      </c>
      <c r="K66" s="38">
        <f t="shared" si="5"/>
      </c>
      <c r="L66" s="212" t="e">
        <f t="shared" si="3"/>
        <v>#VALUE!</v>
      </c>
    </row>
    <row r="67" spans="1:12" s="2" customFormat="1" ht="15" hidden="1">
      <c r="A67" s="45" t="s">
        <v>40</v>
      </c>
      <c r="B67" s="74">
        <v>0.96</v>
      </c>
      <c r="C67" s="27"/>
      <c r="D67" s="33">
        <f t="shared" si="8"/>
        <v>0</v>
      </c>
      <c r="E67" s="33"/>
      <c r="F67" s="53">
        <f t="shared" si="0"/>
        <v>0</v>
      </c>
      <c r="G67" s="27"/>
      <c r="H67" s="33"/>
      <c r="I67" s="80">
        <f t="shared" si="2"/>
        <v>0</v>
      </c>
      <c r="J67" s="30">
        <f t="shared" si="4"/>
      </c>
      <c r="K67" s="38">
        <f t="shared" si="5"/>
      </c>
      <c r="L67" s="212" t="e">
        <f t="shared" si="3"/>
        <v>#VALUE!</v>
      </c>
    </row>
    <row r="68" spans="1:12" s="2" customFormat="1" ht="15">
      <c r="A68" s="49" t="s">
        <v>41</v>
      </c>
      <c r="B68" s="81">
        <v>12.52</v>
      </c>
      <c r="C68" s="39">
        <v>1.178</v>
      </c>
      <c r="D68" s="82">
        <f t="shared" si="8"/>
        <v>9.408945686900958</v>
      </c>
      <c r="E68" s="41"/>
      <c r="F68" s="101">
        <f t="shared" si="0"/>
        <v>1.178</v>
      </c>
      <c r="G68" s="39">
        <v>1.085</v>
      </c>
      <c r="H68" s="41"/>
      <c r="I68" s="83">
        <f t="shared" si="2"/>
        <v>1.085</v>
      </c>
      <c r="J68" s="39">
        <f t="shared" si="4"/>
        <v>9.210526315789473</v>
      </c>
      <c r="K68" s="41">
        <f t="shared" si="5"/>
      </c>
      <c r="L68" s="226" t="e">
        <f t="shared" si="3"/>
        <v>#VALUE!</v>
      </c>
    </row>
    <row r="69" spans="1:12" s="15" customFormat="1" ht="15.75" hidden="1">
      <c r="A69" s="218" t="s">
        <v>76</v>
      </c>
      <c r="B69" s="219">
        <v>137.35</v>
      </c>
      <c r="C69" s="220">
        <f>SUM(C70:C75)-C73-C74</f>
        <v>0</v>
      </c>
      <c r="D69" s="221">
        <f t="shared" si="8"/>
        <v>0</v>
      </c>
      <c r="E69" s="222">
        <v>0</v>
      </c>
      <c r="F69" s="223">
        <f t="shared" si="0"/>
        <v>0</v>
      </c>
      <c r="G69" s="220">
        <f>SUM(G70:G75)-G73-G74</f>
        <v>0</v>
      </c>
      <c r="H69" s="222">
        <v>0</v>
      </c>
      <c r="I69" s="224">
        <f t="shared" si="2"/>
        <v>0</v>
      </c>
      <c r="J69" s="220">
        <f t="shared" si="4"/>
      </c>
      <c r="K69" s="222">
        <f t="shared" si="5"/>
      </c>
      <c r="L69" s="225" t="e">
        <f t="shared" si="3"/>
        <v>#VALUE!</v>
      </c>
    </row>
    <row r="70" spans="1:12" s="2" customFormat="1" ht="15" hidden="1">
      <c r="A70" s="48" t="s">
        <v>77</v>
      </c>
      <c r="B70" s="74">
        <v>49.2</v>
      </c>
      <c r="C70" s="30"/>
      <c r="D70" s="33">
        <f t="shared" si="8"/>
        <v>0</v>
      </c>
      <c r="E70" s="38"/>
      <c r="F70" s="53">
        <f t="shared" si="0"/>
        <v>0</v>
      </c>
      <c r="G70" s="30"/>
      <c r="H70" s="38"/>
      <c r="I70" s="80">
        <f t="shared" si="2"/>
        <v>0</v>
      </c>
      <c r="J70" s="30">
        <f t="shared" si="4"/>
      </c>
      <c r="K70" s="38">
        <f t="shared" si="5"/>
      </c>
      <c r="L70" s="57" t="e">
        <f t="shared" si="3"/>
        <v>#VALUE!</v>
      </c>
    </row>
    <row r="71" spans="1:12" s="2" customFormat="1" ht="15" hidden="1">
      <c r="A71" s="48" t="s">
        <v>42</v>
      </c>
      <c r="B71" s="74">
        <v>20.69</v>
      </c>
      <c r="C71" s="30"/>
      <c r="D71" s="33">
        <f t="shared" si="8"/>
        <v>0</v>
      </c>
      <c r="E71" s="38"/>
      <c r="F71" s="53">
        <f t="shared" si="0"/>
        <v>0</v>
      </c>
      <c r="G71" s="30"/>
      <c r="H71" s="38"/>
      <c r="I71" s="80">
        <f aca="true" t="shared" si="9" ref="I71:I103">G71-H71</f>
        <v>0</v>
      </c>
      <c r="J71" s="30">
        <f t="shared" si="4"/>
      </c>
      <c r="K71" s="38">
        <f t="shared" si="5"/>
      </c>
      <c r="L71" s="57" t="e">
        <f aca="true" t="shared" si="10" ref="L71:L103">J71-K71</f>
        <v>#VALUE!</v>
      </c>
    </row>
    <row r="72" spans="1:12" s="2" customFormat="1" ht="15" hidden="1">
      <c r="A72" s="48" t="s">
        <v>43</v>
      </c>
      <c r="B72" s="74">
        <v>48.36</v>
      </c>
      <c r="C72" s="30"/>
      <c r="D72" s="33">
        <f t="shared" si="8"/>
        <v>0</v>
      </c>
      <c r="E72" s="38"/>
      <c r="F72" s="53">
        <f aca="true" t="shared" si="11" ref="F72:F103">C72-E72</f>
        <v>0</v>
      </c>
      <c r="G72" s="30"/>
      <c r="H72" s="38"/>
      <c r="I72" s="80">
        <f t="shared" si="9"/>
        <v>0</v>
      </c>
      <c r="J72" s="30">
        <f aca="true" t="shared" si="12" ref="J72:J103">IF(C72&gt;0,G72/C72*10,"")</f>
      </c>
      <c r="K72" s="38">
        <f aca="true" t="shared" si="13" ref="K72:K103">IF(E72&gt;0,H72/E72*10,"")</f>
      </c>
      <c r="L72" s="57" t="e">
        <f t="shared" si="10"/>
        <v>#VALUE!</v>
      </c>
    </row>
    <row r="73" spans="1:12" s="2" customFormat="1" ht="15" hidden="1">
      <c r="A73" s="48" t="s">
        <v>78</v>
      </c>
      <c r="B73" s="74"/>
      <c r="C73" s="30"/>
      <c r="D73" s="33" t="e">
        <f t="shared" si="8"/>
        <v>#DIV/0!</v>
      </c>
      <c r="E73" s="38"/>
      <c r="F73" s="53">
        <f t="shared" si="11"/>
        <v>0</v>
      </c>
      <c r="G73" s="30"/>
      <c r="H73" s="38"/>
      <c r="I73" s="80">
        <f t="shared" si="9"/>
        <v>0</v>
      </c>
      <c r="J73" s="30">
        <f t="shared" si="12"/>
      </c>
      <c r="K73" s="38">
        <f t="shared" si="13"/>
      </c>
      <c r="L73" s="57" t="e">
        <f t="shared" si="10"/>
        <v>#VALUE!</v>
      </c>
    </row>
    <row r="74" spans="1:12" s="2" customFormat="1" ht="15" hidden="1">
      <c r="A74" s="48" t="s">
        <v>79</v>
      </c>
      <c r="B74" s="74"/>
      <c r="C74" s="30"/>
      <c r="D74" s="33" t="e">
        <f t="shared" si="8"/>
        <v>#DIV/0!</v>
      </c>
      <c r="E74" s="38"/>
      <c r="F74" s="53">
        <f t="shared" si="11"/>
        <v>0</v>
      </c>
      <c r="G74" s="30"/>
      <c r="H74" s="38"/>
      <c r="I74" s="80">
        <f t="shared" si="9"/>
        <v>0</v>
      </c>
      <c r="J74" s="30">
        <f t="shared" si="12"/>
      </c>
      <c r="K74" s="38">
        <f t="shared" si="13"/>
      </c>
      <c r="L74" s="57" t="e">
        <f t="shared" si="10"/>
        <v>#VALUE!</v>
      </c>
    </row>
    <row r="75" spans="1:12" s="2" customFormat="1" ht="15" hidden="1">
      <c r="A75" s="48" t="s">
        <v>44</v>
      </c>
      <c r="B75" s="74">
        <v>19.1</v>
      </c>
      <c r="C75" s="30"/>
      <c r="D75" s="33">
        <f t="shared" si="8"/>
        <v>0</v>
      </c>
      <c r="E75" s="38"/>
      <c r="F75" s="53">
        <f t="shared" si="11"/>
        <v>0</v>
      </c>
      <c r="G75" s="30"/>
      <c r="H75" s="38"/>
      <c r="I75" s="80">
        <f t="shared" si="9"/>
        <v>0</v>
      </c>
      <c r="J75" s="30">
        <f t="shared" si="12"/>
      </c>
      <c r="K75" s="38">
        <f t="shared" si="13"/>
      </c>
      <c r="L75" s="57" t="e">
        <f t="shared" si="10"/>
        <v>#VALUE!</v>
      </c>
    </row>
    <row r="76" spans="1:12" s="15" customFormat="1" ht="15.75" hidden="1">
      <c r="A76" s="47" t="s">
        <v>45</v>
      </c>
      <c r="B76" s="73">
        <v>638.88</v>
      </c>
      <c r="C76" s="29">
        <f>SUM(C77:C92)-C83-C84-C92</f>
        <v>0</v>
      </c>
      <c r="D76" s="32">
        <f t="shared" si="8"/>
        <v>0</v>
      </c>
      <c r="E76" s="37">
        <v>0</v>
      </c>
      <c r="F76" s="51">
        <f t="shared" si="11"/>
        <v>0</v>
      </c>
      <c r="G76" s="29">
        <f>SUM(G77:G92)-G83-G84-G92</f>
        <v>0</v>
      </c>
      <c r="H76" s="37">
        <v>0</v>
      </c>
      <c r="I76" s="78">
        <f t="shared" si="9"/>
        <v>0</v>
      </c>
      <c r="J76" s="29">
        <f t="shared" si="12"/>
      </c>
      <c r="K76" s="37">
        <f t="shared" si="13"/>
      </c>
      <c r="L76" s="56" t="e">
        <f t="shared" si="10"/>
        <v>#VALUE!</v>
      </c>
    </row>
    <row r="77" spans="1:12" s="2" customFormat="1" ht="15" hidden="1">
      <c r="A77" s="48" t="s">
        <v>80</v>
      </c>
      <c r="B77" s="74"/>
      <c r="C77" s="30"/>
      <c r="D77" s="33" t="e">
        <f t="shared" si="8"/>
        <v>#DIV/0!</v>
      </c>
      <c r="E77" s="38"/>
      <c r="F77" s="53">
        <f t="shared" si="11"/>
        <v>0</v>
      </c>
      <c r="G77" s="30"/>
      <c r="H77" s="38"/>
      <c r="I77" s="80">
        <f t="shared" si="9"/>
        <v>0</v>
      </c>
      <c r="J77" s="30">
        <f t="shared" si="12"/>
      </c>
      <c r="K77" s="38">
        <f t="shared" si="13"/>
      </c>
      <c r="L77" s="57" t="e">
        <f t="shared" si="10"/>
        <v>#VALUE!</v>
      </c>
    </row>
    <row r="78" spans="1:12" s="2" customFormat="1" ht="15" hidden="1">
      <c r="A78" s="48" t="s">
        <v>81</v>
      </c>
      <c r="B78" s="74">
        <v>999999999</v>
      </c>
      <c r="C78" s="30"/>
      <c r="D78" s="33">
        <f t="shared" si="8"/>
        <v>0</v>
      </c>
      <c r="E78" s="38"/>
      <c r="F78" s="53">
        <f t="shared" si="11"/>
        <v>0</v>
      </c>
      <c r="G78" s="30"/>
      <c r="H78" s="38"/>
      <c r="I78" s="80">
        <f t="shared" si="9"/>
        <v>0</v>
      </c>
      <c r="J78" s="30">
        <f t="shared" si="12"/>
      </c>
      <c r="K78" s="38">
        <f t="shared" si="13"/>
      </c>
      <c r="L78" s="57" t="e">
        <f t="shared" si="10"/>
        <v>#VALUE!</v>
      </c>
    </row>
    <row r="79" spans="1:12" s="2" customFormat="1" ht="15" hidden="1">
      <c r="A79" s="48" t="s">
        <v>82</v>
      </c>
      <c r="B79" s="74">
        <v>999999999</v>
      </c>
      <c r="C79" s="30"/>
      <c r="D79" s="33">
        <f t="shared" si="8"/>
        <v>0</v>
      </c>
      <c r="E79" s="38"/>
      <c r="F79" s="53">
        <f t="shared" si="11"/>
        <v>0</v>
      </c>
      <c r="G79" s="30"/>
      <c r="H79" s="38"/>
      <c r="I79" s="80">
        <f t="shared" si="9"/>
        <v>0</v>
      </c>
      <c r="J79" s="30">
        <f t="shared" si="12"/>
      </c>
      <c r="K79" s="38">
        <f t="shared" si="13"/>
      </c>
      <c r="L79" s="57" t="e">
        <f t="shared" si="10"/>
        <v>#VALUE!</v>
      </c>
    </row>
    <row r="80" spans="1:12" s="2" customFormat="1" ht="15" hidden="1">
      <c r="A80" s="48" t="s">
        <v>83</v>
      </c>
      <c r="B80" s="74">
        <v>5</v>
      </c>
      <c r="C80" s="30"/>
      <c r="D80" s="33">
        <f t="shared" si="8"/>
        <v>0</v>
      </c>
      <c r="E80" s="38"/>
      <c r="F80" s="53">
        <f t="shared" si="11"/>
        <v>0</v>
      </c>
      <c r="G80" s="30"/>
      <c r="H80" s="38"/>
      <c r="I80" s="80">
        <f t="shared" si="9"/>
        <v>0</v>
      </c>
      <c r="J80" s="30">
        <f t="shared" si="12"/>
      </c>
      <c r="K80" s="38">
        <f t="shared" si="13"/>
      </c>
      <c r="L80" s="57" t="e">
        <f t="shared" si="10"/>
        <v>#VALUE!</v>
      </c>
    </row>
    <row r="81" spans="1:12" s="2" customFormat="1" ht="15" hidden="1">
      <c r="A81" s="48" t="s">
        <v>46</v>
      </c>
      <c r="B81" s="74">
        <v>137.73</v>
      </c>
      <c r="C81" s="30"/>
      <c r="D81" s="33">
        <f t="shared" si="8"/>
        <v>0</v>
      </c>
      <c r="E81" s="38"/>
      <c r="F81" s="53">
        <f t="shared" si="11"/>
        <v>0</v>
      </c>
      <c r="G81" s="30"/>
      <c r="H81" s="38"/>
      <c r="I81" s="80">
        <f t="shared" si="9"/>
        <v>0</v>
      </c>
      <c r="J81" s="30">
        <f t="shared" si="12"/>
      </c>
      <c r="K81" s="38">
        <f t="shared" si="13"/>
      </c>
      <c r="L81" s="57" t="e">
        <f t="shared" si="10"/>
        <v>#VALUE!</v>
      </c>
    </row>
    <row r="82" spans="1:12" s="2" customFormat="1" ht="15" hidden="1">
      <c r="A82" s="48" t="s">
        <v>47</v>
      </c>
      <c r="B82" s="74">
        <v>114.07</v>
      </c>
      <c r="C82" s="30"/>
      <c r="D82" s="33">
        <f t="shared" si="8"/>
        <v>0</v>
      </c>
      <c r="E82" s="38"/>
      <c r="F82" s="53">
        <f t="shared" si="11"/>
        <v>0</v>
      </c>
      <c r="G82" s="30"/>
      <c r="H82" s="38"/>
      <c r="I82" s="80">
        <f t="shared" si="9"/>
        <v>0</v>
      </c>
      <c r="J82" s="30">
        <f t="shared" si="12"/>
      </c>
      <c r="K82" s="38">
        <f t="shared" si="13"/>
      </c>
      <c r="L82" s="57" t="e">
        <f t="shared" si="10"/>
        <v>#VALUE!</v>
      </c>
    </row>
    <row r="83" spans="1:12" s="2" customFormat="1" ht="15" hidden="1">
      <c r="A83" s="48" t="s">
        <v>84</v>
      </c>
      <c r="B83" s="74"/>
      <c r="C83" s="30"/>
      <c r="D83" s="33" t="e">
        <f t="shared" si="8"/>
        <v>#DIV/0!</v>
      </c>
      <c r="E83" s="38"/>
      <c r="F83" s="53">
        <f t="shared" si="11"/>
        <v>0</v>
      </c>
      <c r="G83" s="30"/>
      <c r="H83" s="38"/>
      <c r="I83" s="80">
        <f t="shared" si="9"/>
        <v>0</v>
      </c>
      <c r="J83" s="30">
        <f t="shared" si="12"/>
      </c>
      <c r="K83" s="38">
        <f t="shared" si="13"/>
      </c>
      <c r="L83" s="57" t="e">
        <f t="shared" si="10"/>
        <v>#VALUE!</v>
      </c>
    </row>
    <row r="84" spans="1:12" s="2" customFormat="1" ht="15" hidden="1">
      <c r="A84" s="48" t="s">
        <v>85</v>
      </c>
      <c r="B84" s="74"/>
      <c r="C84" s="30"/>
      <c r="D84" s="33" t="e">
        <f t="shared" si="8"/>
        <v>#DIV/0!</v>
      </c>
      <c r="E84" s="38"/>
      <c r="F84" s="53">
        <f t="shared" si="11"/>
        <v>0</v>
      </c>
      <c r="G84" s="30"/>
      <c r="H84" s="38"/>
      <c r="I84" s="80">
        <f t="shared" si="9"/>
        <v>0</v>
      </c>
      <c r="J84" s="30">
        <f t="shared" si="12"/>
      </c>
      <c r="K84" s="38">
        <f t="shared" si="13"/>
      </c>
      <c r="L84" s="57" t="e">
        <f t="shared" si="10"/>
        <v>#VALUE!</v>
      </c>
    </row>
    <row r="85" spans="1:12" s="2" customFormat="1" ht="15" hidden="1">
      <c r="A85" s="48" t="s">
        <v>48</v>
      </c>
      <c r="B85" s="74">
        <v>20.58</v>
      </c>
      <c r="C85" s="30"/>
      <c r="D85" s="33">
        <f t="shared" si="8"/>
        <v>0</v>
      </c>
      <c r="E85" s="38"/>
      <c r="F85" s="53">
        <f t="shared" si="11"/>
        <v>0</v>
      </c>
      <c r="G85" s="30"/>
      <c r="H85" s="38"/>
      <c r="I85" s="80">
        <f t="shared" si="9"/>
        <v>0</v>
      </c>
      <c r="J85" s="30">
        <f t="shared" si="12"/>
      </c>
      <c r="K85" s="38">
        <f t="shared" si="13"/>
      </c>
      <c r="L85" s="57" t="e">
        <f t="shared" si="10"/>
        <v>#VALUE!</v>
      </c>
    </row>
    <row r="86" spans="1:12" s="2" customFormat="1" ht="15" hidden="1">
      <c r="A86" s="48" t="s">
        <v>86</v>
      </c>
      <c r="B86" s="74"/>
      <c r="C86" s="30"/>
      <c r="D86" s="33" t="e">
        <f t="shared" si="8"/>
        <v>#DIV/0!</v>
      </c>
      <c r="E86" s="38"/>
      <c r="F86" s="53">
        <f t="shared" si="11"/>
        <v>0</v>
      </c>
      <c r="G86" s="30"/>
      <c r="H86" s="38"/>
      <c r="I86" s="80">
        <f t="shared" si="9"/>
        <v>0</v>
      </c>
      <c r="J86" s="30">
        <f t="shared" si="12"/>
      </c>
      <c r="K86" s="38">
        <f t="shared" si="13"/>
      </c>
      <c r="L86" s="57" t="e">
        <f t="shared" si="10"/>
        <v>#VALUE!</v>
      </c>
    </row>
    <row r="87" spans="1:12" s="2" customFormat="1" ht="15" hidden="1">
      <c r="A87" s="48" t="s">
        <v>49</v>
      </c>
      <c r="B87" s="74">
        <v>70.24</v>
      </c>
      <c r="C87" s="30"/>
      <c r="D87" s="33">
        <f t="shared" si="8"/>
        <v>0</v>
      </c>
      <c r="E87" s="38"/>
      <c r="F87" s="53">
        <f t="shared" si="11"/>
        <v>0</v>
      </c>
      <c r="G87" s="30"/>
      <c r="H87" s="38"/>
      <c r="I87" s="80">
        <f t="shared" si="9"/>
        <v>0</v>
      </c>
      <c r="J87" s="30">
        <f t="shared" si="12"/>
      </c>
      <c r="K87" s="38">
        <f t="shared" si="13"/>
      </c>
      <c r="L87" s="57" t="e">
        <f t="shared" si="10"/>
        <v>#VALUE!</v>
      </c>
    </row>
    <row r="88" spans="1:12" s="2" customFormat="1" ht="15" hidden="1">
      <c r="A88" s="48" t="s">
        <v>50</v>
      </c>
      <c r="B88" s="74">
        <v>97.37</v>
      </c>
      <c r="C88" s="30"/>
      <c r="D88" s="33">
        <f t="shared" si="8"/>
        <v>0</v>
      </c>
      <c r="E88" s="38"/>
      <c r="F88" s="53">
        <f t="shared" si="11"/>
        <v>0</v>
      </c>
      <c r="G88" s="30"/>
      <c r="H88" s="38"/>
      <c r="I88" s="80">
        <f t="shared" si="9"/>
        <v>0</v>
      </c>
      <c r="J88" s="30">
        <f t="shared" si="12"/>
      </c>
      <c r="K88" s="38">
        <f t="shared" si="13"/>
      </c>
      <c r="L88" s="57" t="e">
        <f t="shared" si="10"/>
        <v>#VALUE!</v>
      </c>
    </row>
    <row r="89" spans="1:12" s="2" customFormat="1" ht="15" hidden="1">
      <c r="A89" s="48" t="s">
        <v>51</v>
      </c>
      <c r="B89" s="74">
        <v>156.7</v>
      </c>
      <c r="C89" s="30"/>
      <c r="D89" s="33">
        <f t="shared" si="8"/>
        <v>0</v>
      </c>
      <c r="E89" s="38"/>
      <c r="F89" s="53">
        <f t="shared" si="11"/>
        <v>0</v>
      </c>
      <c r="G89" s="30"/>
      <c r="H89" s="38"/>
      <c r="I89" s="80">
        <f t="shared" si="9"/>
        <v>0</v>
      </c>
      <c r="J89" s="30">
        <f t="shared" si="12"/>
      </c>
      <c r="K89" s="38">
        <f t="shared" si="13"/>
      </c>
      <c r="L89" s="57" t="e">
        <f t="shared" si="10"/>
        <v>#VALUE!</v>
      </c>
    </row>
    <row r="90" spans="1:12" s="2" customFormat="1" ht="15" hidden="1">
      <c r="A90" s="45" t="s">
        <v>52</v>
      </c>
      <c r="B90" s="74">
        <v>19.76</v>
      </c>
      <c r="C90" s="30"/>
      <c r="D90" s="33">
        <f t="shared" si="8"/>
        <v>0</v>
      </c>
      <c r="E90" s="38"/>
      <c r="F90" s="53">
        <f t="shared" si="11"/>
        <v>0</v>
      </c>
      <c r="G90" s="30"/>
      <c r="H90" s="38"/>
      <c r="I90" s="80">
        <f t="shared" si="9"/>
        <v>0</v>
      </c>
      <c r="J90" s="30">
        <f t="shared" si="12"/>
      </c>
      <c r="K90" s="38">
        <f t="shared" si="13"/>
      </c>
      <c r="L90" s="57" t="e">
        <f t="shared" si="10"/>
        <v>#VALUE!</v>
      </c>
    </row>
    <row r="91" spans="1:12" s="2" customFormat="1" ht="15" hidden="1">
      <c r="A91" s="49" t="s">
        <v>97</v>
      </c>
      <c r="B91" s="81">
        <v>17.27</v>
      </c>
      <c r="C91" s="39"/>
      <c r="D91" s="82">
        <f t="shared" si="8"/>
        <v>0</v>
      </c>
      <c r="E91" s="41"/>
      <c r="F91" s="101">
        <f t="shared" si="11"/>
        <v>0</v>
      </c>
      <c r="G91" s="39"/>
      <c r="H91" s="41"/>
      <c r="I91" s="83">
        <f t="shared" si="9"/>
        <v>0</v>
      </c>
      <c r="J91" s="39">
        <f t="shared" si="12"/>
      </c>
      <c r="K91" s="41">
        <f t="shared" si="13"/>
      </c>
      <c r="L91" s="99" t="e">
        <f t="shared" si="10"/>
        <v>#VALUE!</v>
      </c>
    </row>
    <row r="92" spans="1:12" s="2" customFormat="1" ht="15" hidden="1">
      <c r="A92" s="111" t="s">
        <v>87</v>
      </c>
      <c r="B92" s="106"/>
      <c r="C92" s="107"/>
      <c r="D92" s="108" t="e">
        <f t="shared" si="8"/>
        <v>#DIV/0!</v>
      </c>
      <c r="E92" s="109"/>
      <c r="F92" s="110">
        <f t="shared" si="11"/>
        <v>0</v>
      </c>
      <c r="G92" s="107"/>
      <c r="H92" s="109"/>
      <c r="I92" s="164">
        <f t="shared" si="9"/>
        <v>0</v>
      </c>
      <c r="J92" s="107">
        <f t="shared" si="12"/>
      </c>
      <c r="K92" s="109">
        <f t="shared" si="13"/>
      </c>
      <c r="L92" s="98" t="e">
        <f t="shared" si="10"/>
        <v>#VALUE!</v>
      </c>
    </row>
    <row r="93" spans="1:12" s="15" customFormat="1" ht="15.75" hidden="1">
      <c r="A93" s="47" t="s">
        <v>53</v>
      </c>
      <c r="B93" s="73">
        <v>999999999</v>
      </c>
      <c r="C93" s="29">
        <f>SUM(C94:C103)-C99</f>
        <v>0</v>
      </c>
      <c r="D93" s="16">
        <f t="shared" si="8"/>
        <v>0</v>
      </c>
      <c r="E93" s="37">
        <v>0</v>
      </c>
      <c r="F93" s="61">
        <f t="shared" si="11"/>
        <v>0</v>
      </c>
      <c r="G93" s="29">
        <f>SUM(G94:G103)-G99</f>
        <v>0</v>
      </c>
      <c r="H93" s="37">
        <v>0</v>
      </c>
      <c r="I93" s="17">
        <f t="shared" si="9"/>
        <v>0</v>
      </c>
      <c r="J93" s="29">
        <f t="shared" si="12"/>
      </c>
      <c r="K93" s="37">
        <f t="shared" si="13"/>
      </c>
      <c r="L93" s="56" t="e">
        <f t="shared" si="10"/>
        <v>#VALUE!</v>
      </c>
    </row>
    <row r="94" spans="1:12" s="2" customFormat="1" ht="15" hidden="1">
      <c r="A94" s="48" t="s">
        <v>88</v>
      </c>
      <c r="B94" s="74"/>
      <c r="C94" s="30"/>
      <c r="D94" s="18" t="e">
        <f t="shared" si="8"/>
        <v>#DIV/0!</v>
      </c>
      <c r="E94" s="38"/>
      <c r="F94" s="66">
        <f t="shared" si="11"/>
        <v>0</v>
      </c>
      <c r="G94" s="30"/>
      <c r="H94" s="38"/>
      <c r="I94" s="20">
        <f t="shared" si="9"/>
        <v>0</v>
      </c>
      <c r="J94" s="30">
        <f t="shared" si="12"/>
      </c>
      <c r="K94" s="38">
        <f t="shared" si="13"/>
      </c>
      <c r="L94" s="57" t="e">
        <f t="shared" si="10"/>
        <v>#VALUE!</v>
      </c>
    </row>
    <row r="95" spans="1:12" s="2" customFormat="1" ht="15" hidden="1">
      <c r="A95" s="48" t="s">
        <v>54</v>
      </c>
      <c r="B95" s="74"/>
      <c r="C95" s="30"/>
      <c r="D95" s="18" t="e">
        <f t="shared" si="8"/>
        <v>#DIV/0!</v>
      </c>
      <c r="E95" s="38"/>
      <c r="F95" s="66">
        <f t="shared" si="11"/>
        <v>0</v>
      </c>
      <c r="G95" s="30"/>
      <c r="H95" s="38"/>
      <c r="I95" s="20">
        <f t="shared" si="9"/>
        <v>0</v>
      </c>
      <c r="J95" s="30">
        <f t="shared" si="12"/>
      </c>
      <c r="K95" s="38">
        <f t="shared" si="13"/>
      </c>
      <c r="L95" s="57" t="e">
        <f t="shared" si="10"/>
        <v>#VALUE!</v>
      </c>
    </row>
    <row r="96" spans="1:12" s="2" customFormat="1" ht="15" hidden="1">
      <c r="A96" s="48" t="s">
        <v>55</v>
      </c>
      <c r="B96" s="74"/>
      <c r="C96" s="30"/>
      <c r="D96" s="18" t="e">
        <f t="shared" si="8"/>
        <v>#DIV/0!</v>
      </c>
      <c r="E96" s="38"/>
      <c r="F96" s="66">
        <f t="shared" si="11"/>
        <v>0</v>
      </c>
      <c r="G96" s="30"/>
      <c r="H96" s="38"/>
      <c r="I96" s="20">
        <f t="shared" si="9"/>
        <v>0</v>
      </c>
      <c r="J96" s="30">
        <f t="shared" si="12"/>
      </c>
      <c r="K96" s="38">
        <f t="shared" si="13"/>
      </c>
      <c r="L96" s="57" t="e">
        <f t="shared" si="10"/>
        <v>#VALUE!</v>
      </c>
    </row>
    <row r="97" spans="1:12" s="2" customFormat="1" ht="15" hidden="1">
      <c r="A97" s="48" t="s">
        <v>56</v>
      </c>
      <c r="B97" s="74">
        <v>999999999</v>
      </c>
      <c r="C97" s="30"/>
      <c r="D97" s="18">
        <f t="shared" si="8"/>
        <v>0</v>
      </c>
      <c r="E97" s="38"/>
      <c r="F97" s="66">
        <f t="shared" si="11"/>
        <v>0</v>
      </c>
      <c r="G97" s="30"/>
      <c r="H97" s="38"/>
      <c r="I97" s="20">
        <f t="shared" si="9"/>
        <v>0</v>
      </c>
      <c r="J97" s="30">
        <f t="shared" si="12"/>
      </c>
      <c r="K97" s="38">
        <f t="shared" si="13"/>
      </c>
      <c r="L97" s="57" t="e">
        <f t="shared" si="10"/>
        <v>#VALUE!</v>
      </c>
    </row>
    <row r="98" spans="1:12" s="2" customFormat="1" ht="15" hidden="1">
      <c r="A98" s="48" t="s">
        <v>57</v>
      </c>
      <c r="B98" s="74"/>
      <c r="C98" s="30"/>
      <c r="D98" s="18" t="e">
        <f t="shared" si="8"/>
        <v>#DIV/0!</v>
      </c>
      <c r="E98" s="38"/>
      <c r="F98" s="66">
        <f t="shared" si="11"/>
        <v>0</v>
      </c>
      <c r="G98" s="30"/>
      <c r="H98" s="38"/>
      <c r="I98" s="20">
        <f t="shared" si="9"/>
        <v>0</v>
      </c>
      <c r="J98" s="30">
        <f t="shared" si="12"/>
      </c>
      <c r="K98" s="38">
        <f t="shared" si="13"/>
      </c>
      <c r="L98" s="57" t="e">
        <f t="shared" si="10"/>
        <v>#VALUE!</v>
      </c>
    </row>
    <row r="99" spans="1:12" s="2" customFormat="1" ht="15" hidden="1">
      <c r="A99" s="48" t="s">
        <v>89</v>
      </c>
      <c r="B99" s="74"/>
      <c r="C99" s="30"/>
      <c r="D99" s="18" t="e">
        <f t="shared" si="8"/>
        <v>#DIV/0!</v>
      </c>
      <c r="E99" s="38"/>
      <c r="F99" s="66">
        <f t="shared" si="11"/>
        <v>0</v>
      </c>
      <c r="G99" s="30"/>
      <c r="H99" s="38"/>
      <c r="I99" s="20">
        <f t="shared" si="9"/>
        <v>0</v>
      </c>
      <c r="J99" s="30">
        <f t="shared" si="12"/>
      </c>
      <c r="K99" s="38">
        <f t="shared" si="13"/>
      </c>
      <c r="L99" s="57" t="e">
        <f t="shared" si="10"/>
        <v>#VALUE!</v>
      </c>
    </row>
    <row r="100" spans="1:12" s="2" customFormat="1" ht="15" hidden="1">
      <c r="A100" s="48" t="s">
        <v>58</v>
      </c>
      <c r="B100" s="74"/>
      <c r="C100" s="30"/>
      <c r="D100" s="18" t="e">
        <f t="shared" si="8"/>
        <v>#DIV/0!</v>
      </c>
      <c r="E100" s="38"/>
      <c r="F100" s="66">
        <f t="shared" si="11"/>
        <v>0</v>
      </c>
      <c r="G100" s="30"/>
      <c r="H100" s="38"/>
      <c r="I100" s="20">
        <f t="shared" si="9"/>
        <v>0</v>
      </c>
      <c r="J100" s="30">
        <f t="shared" si="12"/>
      </c>
      <c r="K100" s="38">
        <f t="shared" si="13"/>
      </c>
      <c r="L100" s="57" t="e">
        <f t="shared" si="10"/>
        <v>#VALUE!</v>
      </c>
    </row>
    <row r="101" spans="1:12" s="2" customFormat="1" ht="15" hidden="1">
      <c r="A101" s="48" t="s">
        <v>59</v>
      </c>
      <c r="B101" s="74"/>
      <c r="C101" s="30"/>
      <c r="D101" s="18" t="e">
        <f t="shared" si="8"/>
        <v>#DIV/0!</v>
      </c>
      <c r="E101" s="38"/>
      <c r="F101" s="66">
        <f t="shared" si="11"/>
        <v>0</v>
      </c>
      <c r="G101" s="30"/>
      <c r="H101" s="38"/>
      <c r="I101" s="20">
        <f t="shared" si="9"/>
        <v>0</v>
      </c>
      <c r="J101" s="30">
        <f t="shared" si="12"/>
      </c>
      <c r="K101" s="38">
        <f t="shared" si="13"/>
      </c>
      <c r="L101" s="57" t="e">
        <f t="shared" si="10"/>
        <v>#VALUE!</v>
      </c>
    </row>
    <row r="102" spans="1:12" s="2" customFormat="1" ht="15" hidden="1">
      <c r="A102" s="48" t="s">
        <v>90</v>
      </c>
      <c r="B102" s="74"/>
      <c r="C102" s="30"/>
      <c r="D102" s="18" t="e">
        <f t="shared" si="8"/>
        <v>#DIV/0!</v>
      </c>
      <c r="E102" s="38"/>
      <c r="F102" s="66">
        <f t="shared" si="11"/>
        <v>0</v>
      </c>
      <c r="G102" s="30"/>
      <c r="H102" s="38"/>
      <c r="I102" s="20">
        <f t="shared" si="9"/>
        <v>0</v>
      </c>
      <c r="J102" s="30">
        <f t="shared" si="12"/>
      </c>
      <c r="K102" s="38">
        <f t="shared" si="13"/>
      </c>
      <c r="L102" s="57" t="e">
        <f t="shared" si="10"/>
        <v>#VALUE!</v>
      </c>
    </row>
    <row r="103" spans="1:12" s="2" customFormat="1" ht="15" hidden="1">
      <c r="A103" s="49" t="s">
        <v>91</v>
      </c>
      <c r="B103" s="60"/>
      <c r="C103" s="39"/>
      <c r="D103" s="40" t="e">
        <f t="shared" si="8"/>
        <v>#DIV/0!</v>
      </c>
      <c r="E103" s="41"/>
      <c r="F103" s="67">
        <f t="shared" si="11"/>
        <v>0</v>
      </c>
      <c r="G103" s="39"/>
      <c r="H103" s="41"/>
      <c r="I103" s="42">
        <f t="shared" si="9"/>
        <v>0</v>
      </c>
      <c r="J103" s="39">
        <f t="shared" si="12"/>
      </c>
      <c r="K103" s="41">
        <f t="shared" si="13"/>
      </c>
      <c r="L103" s="99" t="e">
        <f t="shared" si="10"/>
        <v>#VALUE!</v>
      </c>
    </row>
    <row r="104" ht="15" hidden="1"/>
    <row r="105" spans="1:7" s="5" customFormat="1" ht="15" hidden="1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5"/>
      <c r="C149" s="195"/>
      <c r="D149" s="195"/>
    </row>
    <row r="150" spans="1:2" s="8" customFormat="1" ht="15.75">
      <c r="A150" s="21"/>
      <c r="B150" s="6"/>
    </row>
    <row r="151" spans="1:4" s="8" customFormat="1" ht="15">
      <c r="A151" s="6"/>
      <c r="B151" s="195"/>
      <c r="C151" s="195"/>
      <c r="D151" s="19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5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6" sqref="E76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204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6.5" customHeight="1">
      <c r="A2" s="11" t="str">
        <f>зерноск!A2</f>
        <v>по состоянию на 17 августа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.75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19.5" customHeight="1">
      <c r="A4" s="202" t="s">
        <v>1</v>
      </c>
      <c r="B4" s="196" t="s">
        <v>120</v>
      </c>
      <c r="C4" s="196" t="s">
        <v>111</v>
      </c>
      <c r="D4" s="196"/>
      <c r="E4" s="198"/>
      <c r="F4" s="198"/>
      <c r="G4" s="196" t="s">
        <v>112</v>
      </c>
      <c r="H4" s="198"/>
      <c r="I4" s="198"/>
      <c r="J4" s="199" t="s">
        <v>0</v>
      </c>
      <c r="K4" s="199"/>
      <c r="L4" s="199"/>
    </row>
    <row r="5" spans="1:12" s="10" customFormat="1" ht="47.25">
      <c r="A5" s="203"/>
      <c r="B5" s="196"/>
      <c r="C5" s="1" t="s">
        <v>105</v>
      </c>
      <c r="D5" s="63" t="s">
        <v>116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130" t="s">
        <v>2</v>
      </c>
      <c r="B6" s="72">
        <v>304.83000000000004</v>
      </c>
      <c r="C6" s="25">
        <f>C7+C26+C37+C46+C54+C69+C76+C93</f>
        <v>19.293000000000003</v>
      </c>
      <c r="D6" s="31">
        <f>C6/B6*100</f>
        <v>6.329101466391103</v>
      </c>
      <c r="E6" s="31">
        <v>19.5609</v>
      </c>
      <c r="F6" s="50">
        <f aca="true" t="shared" si="0" ref="F6:F71">C6-E6</f>
        <v>-0.26789999999999736</v>
      </c>
      <c r="G6" s="25">
        <f>G7+G26+G37+G46+G54+G69+G76+G93</f>
        <v>495.83</v>
      </c>
      <c r="H6" s="31">
        <v>477.512</v>
      </c>
      <c r="I6" s="50">
        <f>G6-H6</f>
        <v>18.317999999999984</v>
      </c>
      <c r="J6" s="62">
        <f>G6/C6*10</f>
        <v>256.9999481677292</v>
      </c>
      <c r="K6" s="31">
        <f>H6/E6*10</f>
        <v>244.11555705514573</v>
      </c>
      <c r="L6" s="88">
        <f>J6-K6</f>
        <v>12.884391112583472</v>
      </c>
    </row>
    <row r="7" spans="1:12" s="15" customFormat="1" ht="15.75">
      <c r="A7" s="131" t="s">
        <v>3</v>
      </c>
      <c r="B7" s="73">
        <v>99.69</v>
      </c>
      <c r="C7" s="26">
        <f>SUM(C8:C24)</f>
        <v>4.220000000000001</v>
      </c>
      <c r="D7" s="32">
        <f aca="true" t="shared" si="1" ref="D7:D36">C7/B7*100</f>
        <v>4.233122680308958</v>
      </c>
      <c r="E7" s="32">
        <v>5.795</v>
      </c>
      <c r="F7" s="51">
        <f t="shared" si="0"/>
        <v>-1.5749999999999993</v>
      </c>
      <c r="G7" s="26">
        <f>SUM(G8:G24)</f>
        <v>116.64800000000001</v>
      </c>
      <c r="H7" s="32">
        <v>143.81700000000004</v>
      </c>
      <c r="I7" s="51">
        <f aca="true" t="shared" si="2" ref="I7:I70">G7-H7</f>
        <v>-27.169000000000025</v>
      </c>
      <c r="J7" s="29">
        <f>IF(C7&gt;0,G7/C7*10,"")</f>
        <v>276.4170616113744</v>
      </c>
      <c r="K7" s="37">
        <f>IF(E7&gt;0,H7/E7*10,"")</f>
        <v>248.17428817946512</v>
      </c>
      <c r="L7" s="56">
        <f aca="true" t="shared" si="3" ref="L7:L70">J7-K7</f>
        <v>28.242773431909256</v>
      </c>
    </row>
    <row r="8" spans="1:12" s="2" customFormat="1" ht="15">
      <c r="A8" s="132" t="s">
        <v>4</v>
      </c>
      <c r="B8" s="74">
        <v>1.46</v>
      </c>
      <c r="C8" s="119">
        <v>0.023</v>
      </c>
      <c r="D8" s="38">
        <f t="shared" si="1"/>
        <v>1.5753424657534247</v>
      </c>
      <c r="E8" s="162">
        <v>0.019</v>
      </c>
      <c r="F8" s="57">
        <f t="shared" si="0"/>
        <v>0.004</v>
      </c>
      <c r="G8" s="30">
        <v>0.823</v>
      </c>
      <c r="H8" s="38">
        <v>0.28</v>
      </c>
      <c r="I8" s="57">
        <f t="shared" si="2"/>
        <v>0.5429999999999999</v>
      </c>
      <c r="J8" s="30">
        <f aca="true" t="shared" si="4" ref="J8:J71">IF(C8&gt;0,G8/C8*10,"")</f>
        <v>357.82608695652175</v>
      </c>
      <c r="K8" s="38">
        <f aca="true" t="shared" si="5" ref="K8:K71">IF(E8&gt;0,H8/E8*10,"")</f>
        <v>147.3684210526316</v>
      </c>
      <c r="L8" s="57">
        <f t="shared" si="3"/>
        <v>210.45766590389016</v>
      </c>
    </row>
    <row r="9" spans="1:12" s="2" customFormat="1" ht="15">
      <c r="A9" s="132" t="s">
        <v>5</v>
      </c>
      <c r="B9" s="74">
        <v>27.17</v>
      </c>
      <c r="C9" s="30">
        <v>2.225</v>
      </c>
      <c r="D9" s="38">
        <f t="shared" si="1"/>
        <v>8.189179241810821</v>
      </c>
      <c r="E9" s="38">
        <v>2.26</v>
      </c>
      <c r="F9" s="57">
        <f t="shared" si="0"/>
        <v>-0.0349999999999997</v>
      </c>
      <c r="G9" s="30">
        <v>64.22</v>
      </c>
      <c r="H9" s="38">
        <v>65.6</v>
      </c>
      <c r="I9" s="57">
        <f t="shared" si="2"/>
        <v>-1.3799999999999955</v>
      </c>
      <c r="J9" s="30">
        <f t="shared" si="4"/>
        <v>288.62921348314603</v>
      </c>
      <c r="K9" s="38">
        <f t="shared" si="5"/>
        <v>290.2654867256637</v>
      </c>
      <c r="L9" s="57">
        <f t="shared" si="3"/>
        <v>-1.6362732425176887</v>
      </c>
    </row>
    <row r="10" spans="1:12" s="2" customFormat="1" ht="15">
      <c r="A10" s="132" t="s">
        <v>6</v>
      </c>
      <c r="B10" s="74">
        <v>3.53</v>
      </c>
      <c r="C10" s="30">
        <v>0.1</v>
      </c>
      <c r="D10" s="38">
        <f t="shared" si="1"/>
        <v>2.8328611898017</v>
      </c>
      <c r="E10" s="38">
        <v>0.1</v>
      </c>
      <c r="F10" s="57">
        <f t="shared" si="0"/>
        <v>0</v>
      </c>
      <c r="G10" s="30">
        <v>2.27</v>
      </c>
      <c r="H10" s="38">
        <v>2.2</v>
      </c>
      <c r="I10" s="57">
        <f t="shared" si="2"/>
        <v>0.06999999999999984</v>
      </c>
      <c r="J10" s="30">
        <f t="shared" si="4"/>
        <v>227</v>
      </c>
      <c r="K10" s="38">
        <f t="shared" si="5"/>
        <v>220</v>
      </c>
      <c r="L10" s="57">
        <f t="shared" si="3"/>
        <v>7</v>
      </c>
    </row>
    <row r="11" spans="1:12" s="2" customFormat="1" ht="15">
      <c r="A11" s="132" t="s">
        <v>7</v>
      </c>
      <c r="B11" s="74">
        <v>3.41</v>
      </c>
      <c r="C11" s="30">
        <v>0.5</v>
      </c>
      <c r="D11" s="38">
        <f t="shared" si="1"/>
        <v>14.662756598240467</v>
      </c>
      <c r="E11" s="162">
        <v>1.5</v>
      </c>
      <c r="F11" s="57">
        <f t="shared" si="0"/>
        <v>-1</v>
      </c>
      <c r="G11" s="30">
        <v>12.9</v>
      </c>
      <c r="H11" s="38">
        <v>24.6</v>
      </c>
      <c r="I11" s="57">
        <f t="shared" si="2"/>
        <v>-11.700000000000001</v>
      </c>
      <c r="J11" s="30">
        <f t="shared" si="4"/>
        <v>258</v>
      </c>
      <c r="K11" s="38">
        <f t="shared" si="5"/>
        <v>164.00000000000003</v>
      </c>
      <c r="L11" s="57">
        <f t="shared" si="3"/>
        <v>93.99999999999997</v>
      </c>
    </row>
    <row r="12" spans="1:12" s="2" customFormat="1" ht="15">
      <c r="A12" s="132" t="s">
        <v>8</v>
      </c>
      <c r="B12" s="74">
        <v>1.17</v>
      </c>
      <c r="C12" s="119">
        <v>0.006</v>
      </c>
      <c r="D12" s="38">
        <f t="shared" si="1"/>
        <v>0.5128205128205128</v>
      </c>
      <c r="E12" s="162"/>
      <c r="F12" s="57">
        <f t="shared" si="0"/>
        <v>0.006</v>
      </c>
      <c r="G12" s="30">
        <v>0.089</v>
      </c>
      <c r="H12" s="38"/>
      <c r="I12" s="57">
        <f t="shared" si="2"/>
        <v>0.089</v>
      </c>
      <c r="J12" s="30">
        <f t="shared" si="4"/>
        <v>148.33333333333331</v>
      </c>
      <c r="K12" s="38">
        <f t="shared" si="5"/>
      </c>
      <c r="L12" s="212" t="e">
        <f t="shared" si="3"/>
        <v>#VALUE!</v>
      </c>
    </row>
    <row r="13" spans="1:14" s="2" customFormat="1" ht="15">
      <c r="A13" s="132" t="s">
        <v>9</v>
      </c>
      <c r="B13" s="74">
        <v>2.63</v>
      </c>
      <c r="C13" s="119">
        <v>0.038</v>
      </c>
      <c r="D13" s="38">
        <f t="shared" si="1"/>
        <v>1.4448669201520914</v>
      </c>
      <c r="E13" s="162">
        <v>0.1</v>
      </c>
      <c r="F13" s="57">
        <f t="shared" si="0"/>
        <v>-0.062000000000000006</v>
      </c>
      <c r="G13" s="30">
        <v>0.68</v>
      </c>
      <c r="H13" s="38">
        <v>2.2</v>
      </c>
      <c r="I13" s="57">
        <f t="shared" si="2"/>
        <v>-1.52</v>
      </c>
      <c r="J13" s="30">
        <f t="shared" si="4"/>
        <v>178.94736842105263</v>
      </c>
      <c r="K13" s="38">
        <f t="shared" si="5"/>
        <v>220</v>
      </c>
      <c r="L13" s="57">
        <f t="shared" si="3"/>
        <v>-41.05263157894737</v>
      </c>
      <c r="M13" s="24"/>
      <c r="N13" s="24"/>
    </row>
    <row r="14" spans="1:12" s="2" customFormat="1" ht="15" hidden="1">
      <c r="A14" s="132" t="s">
        <v>10</v>
      </c>
      <c r="B14" s="74">
        <v>1.51</v>
      </c>
      <c r="C14" s="30"/>
      <c r="D14" s="38">
        <f t="shared" si="1"/>
        <v>0</v>
      </c>
      <c r="E14" s="162"/>
      <c r="F14" s="57">
        <f t="shared" si="0"/>
        <v>0</v>
      </c>
      <c r="G14" s="30"/>
      <c r="H14" s="38"/>
      <c r="I14" s="57">
        <f t="shared" si="2"/>
        <v>0</v>
      </c>
      <c r="J14" s="30">
        <f t="shared" si="4"/>
      </c>
      <c r="K14" s="38">
        <f t="shared" si="5"/>
      </c>
      <c r="L14" s="57" t="e">
        <f t="shared" si="3"/>
        <v>#VALUE!</v>
      </c>
    </row>
    <row r="15" spans="1:12" s="2" customFormat="1" ht="15">
      <c r="A15" s="132" t="s">
        <v>11</v>
      </c>
      <c r="B15" s="74">
        <v>1.83</v>
      </c>
      <c r="C15" s="30">
        <v>0.15</v>
      </c>
      <c r="D15" s="38">
        <f t="shared" si="1"/>
        <v>8.19672131147541</v>
      </c>
      <c r="E15" s="162">
        <v>0.31</v>
      </c>
      <c r="F15" s="57">
        <f t="shared" si="0"/>
        <v>-0.16</v>
      </c>
      <c r="G15" s="30">
        <v>5.07</v>
      </c>
      <c r="H15" s="38">
        <v>13.14</v>
      </c>
      <c r="I15" s="57">
        <f t="shared" si="2"/>
        <v>-8.07</v>
      </c>
      <c r="J15" s="30">
        <f t="shared" si="4"/>
        <v>338.00000000000006</v>
      </c>
      <c r="K15" s="38">
        <f t="shared" si="5"/>
        <v>423.8709677419355</v>
      </c>
      <c r="L15" s="57">
        <f t="shared" si="3"/>
        <v>-85.87096774193543</v>
      </c>
    </row>
    <row r="16" spans="1:12" s="2" customFormat="1" ht="15" hidden="1">
      <c r="A16" s="132" t="s">
        <v>12</v>
      </c>
      <c r="B16" s="74">
        <v>5.88</v>
      </c>
      <c r="C16" s="30"/>
      <c r="D16" s="38">
        <f t="shared" si="1"/>
        <v>0</v>
      </c>
      <c r="E16" s="162"/>
      <c r="F16" s="57">
        <f t="shared" si="0"/>
        <v>0</v>
      </c>
      <c r="G16" s="30"/>
      <c r="H16" s="38"/>
      <c r="I16" s="57">
        <f t="shared" si="2"/>
        <v>0</v>
      </c>
      <c r="J16" s="30">
        <f t="shared" si="4"/>
      </c>
      <c r="K16" s="38">
        <f t="shared" si="5"/>
      </c>
      <c r="L16" s="57" t="e">
        <f t="shared" si="3"/>
        <v>#VALUE!</v>
      </c>
    </row>
    <row r="17" spans="1:12" s="2" customFormat="1" ht="15">
      <c r="A17" s="132" t="s">
        <v>92</v>
      </c>
      <c r="B17" s="74">
        <v>11.02</v>
      </c>
      <c r="C17" s="30">
        <v>0.24</v>
      </c>
      <c r="D17" s="38">
        <f t="shared" si="1"/>
        <v>2.1778584392014517</v>
      </c>
      <c r="E17" s="162"/>
      <c r="F17" s="57">
        <f t="shared" si="0"/>
        <v>0.24</v>
      </c>
      <c r="G17" s="30">
        <v>6.03</v>
      </c>
      <c r="H17" s="38"/>
      <c r="I17" s="57">
        <f t="shared" si="2"/>
        <v>6.03</v>
      </c>
      <c r="J17" s="30">
        <f t="shared" si="4"/>
        <v>251.25000000000003</v>
      </c>
      <c r="K17" s="38">
        <f t="shared" si="5"/>
      </c>
      <c r="L17" s="212" t="e">
        <f t="shared" si="3"/>
        <v>#VALUE!</v>
      </c>
    </row>
    <row r="18" spans="1:12" s="2" customFormat="1" ht="15">
      <c r="A18" s="132" t="s">
        <v>13</v>
      </c>
      <c r="B18" s="74">
        <v>2.25</v>
      </c>
      <c r="C18" s="119">
        <v>0.063</v>
      </c>
      <c r="D18" s="38">
        <f t="shared" si="1"/>
        <v>2.8000000000000003</v>
      </c>
      <c r="E18" s="162">
        <v>0.101</v>
      </c>
      <c r="F18" s="57">
        <f t="shared" si="0"/>
        <v>-0.038000000000000006</v>
      </c>
      <c r="G18" s="30">
        <v>2.511</v>
      </c>
      <c r="H18" s="38">
        <v>2.156</v>
      </c>
      <c r="I18" s="57">
        <f t="shared" si="2"/>
        <v>0.355</v>
      </c>
      <c r="J18" s="30">
        <f t="shared" si="4"/>
        <v>398.5714285714286</v>
      </c>
      <c r="K18" s="38">
        <f t="shared" si="5"/>
        <v>213.46534653465346</v>
      </c>
      <c r="L18" s="57">
        <f t="shared" si="3"/>
        <v>185.10608203677515</v>
      </c>
    </row>
    <row r="19" spans="1:12" s="2" customFormat="1" ht="15">
      <c r="A19" s="132" t="s">
        <v>14</v>
      </c>
      <c r="B19" s="74">
        <v>5.69</v>
      </c>
      <c r="C19" s="30">
        <v>0.152</v>
      </c>
      <c r="D19" s="38">
        <f t="shared" si="1"/>
        <v>2.6713532513181018</v>
      </c>
      <c r="E19" s="162">
        <v>0.03</v>
      </c>
      <c r="F19" s="57">
        <f t="shared" si="0"/>
        <v>0.122</v>
      </c>
      <c r="G19" s="30">
        <v>3.4</v>
      </c>
      <c r="H19" s="38">
        <v>0.69</v>
      </c>
      <c r="I19" s="57">
        <f t="shared" si="2"/>
        <v>2.71</v>
      </c>
      <c r="J19" s="30">
        <f t="shared" si="4"/>
        <v>223.68421052631578</v>
      </c>
      <c r="K19" s="38">
        <f t="shared" si="5"/>
        <v>230</v>
      </c>
      <c r="L19" s="57">
        <f t="shared" si="3"/>
        <v>-6.3157894736842195</v>
      </c>
    </row>
    <row r="20" spans="1:12" s="2" customFormat="1" ht="15">
      <c r="A20" s="132" t="s">
        <v>15</v>
      </c>
      <c r="B20" s="74">
        <v>1.85</v>
      </c>
      <c r="C20" s="30">
        <v>0.07</v>
      </c>
      <c r="D20" s="38">
        <f t="shared" si="1"/>
        <v>3.783783783783784</v>
      </c>
      <c r="E20" s="162">
        <v>0.041</v>
      </c>
      <c r="F20" s="57">
        <f t="shared" si="0"/>
        <v>0.029000000000000005</v>
      </c>
      <c r="G20" s="30">
        <v>1.7</v>
      </c>
      <c r="H20" s="38">
        <v>1</v>
      </c>
      <c r="I20" s="57">
        <f t="shared" si="2"/>
        <v>0.7</v>
      </c>
      <c r="J20" s="30">
        <f t="shared" si="4"/>
        <v>242.8571428571428</v>
      </c>
      <c r="K20" s="38">
        <f t="shared" si="5"/>
        <v>243.90243902439025</v>
      </c>
      <c r="L20" s="57">
        <f t="shared" si="3"/>
        <v>-1.045296167247443</v>
      </c>
    </row>
    <row r="21" spans="1:12" s="2" customFormat="1" ht="15">
      <c r="A21" s="132" t="s">
        <v>16</v>
      </c>
      <c r="B21" s="74">
        <v>4.19</v>
      </c>
      <c r="C21" s="119">
        <v>0.06</v>
      </c>
      <c r="D21" s="38">
        <f t="shared" si="1"/>
        <v>1.431980906921241</v>
      </c>
      <c r="E21" s="162">
        <v>0.064</v>
      </c>
      <c r="F21" s="57">
        <f t="shared" si="0"/>
        <v>-0.0040000000000000036</v>
      </c>
      <c r="G21" s="30">
        <v>1.76</v>
      </c>
      <c r="H21" s="38">
        <v>1.711</v>
      </c>
      <c r="I21" s="57">
        <f t="shared" si="2"/>
        <v>0.04899999999999993</v>
      </c>
      <c r="J21" s="30">
        <f t="shared" si="4"/>
        <v>293.33333333333337</v>
      </c>
      <c r="K21" s="38">
        <f t="shared" si="5"/>
        <v>267.34375</v>
      </c>
      <c r="L21" s="57">
        <f t="shared" si="3"/>
        <v>25.98958333333337</v>
      </c>
    </row>
    <row r="22" spans="1:12" s="2" customFormat="1" ht="15">
      <c r="A22" s="132" t="s">
        <v>17</v>
      </c>
      <c r="B22" s="74">
        <v>6.45</v>
      </c>
      <c r="C22" s="119">
        <v>0.013</v>
      </c>
      <c r="D22" s="38">
        <f t="shared" si="1"/>
        <v>0.20155038759689922</v>
      </c>
      <c r="E22" s="38">
        <v>0.05</v>
      </c>
      <c r="F22" s="57">
        <f t="shared" si="0"/>
        <v>-0.037000000000000005</v>
      </c>
      <c r="G22" s="30">
        <v>0.29</v>
      </c>
      <c r="H22" s="38">
        <v>0.7</v>
      </c>
      <c r="I22" s="57">
        <f t="shared" si="2"/>
        <v>-0.41</v>
      </c>
      <c r="J22" s="30">
        <f t="shared" si="4"/>
        <v>223.07692307692307</v>
      </c>
      <c r="K22" s="38">
        <f t="shared" si="5"/>
        <v>139.99999999999997</v>
      </c>
      <c r="L22" s="57">
        <f t="shared" si="3"/>
        <v>83.0769230769231</v>
      </c>
    </row>
    <row r="23" spans="1:12" s="2" customFormat="1" ht="15">
      <c r="A23" s="132" t="s">
        <v>18</v>
      </c>
      <c r="B23" s="74">
        <v>16.03</v>
      </c>
      <c r="C23" s="30">
        <v>0.55</v>
      </c>
      <c r="D23" s="38">
        <f t="shared" si="1"/>
        <v>3.4310667498440424</v>
      </c>
      <c r="E23" s="38">
        <v>1.17</v>
      </c>
      <c r="F23" s="57">
        <f t="shared" si="0"/>
        <v>-0.6199999999999999</v>
      </c>
      <c r="G23" s="30">
        <v>14.2</v>
      </c>
      <c r="H23" s="38">
        <v>28.24</v>
      </c>
      <c r="I23" s="57">
        <f t="shared" si="2"/>
        <v>-14.04</v>
      </c>
      <c r="J23" s="30">
        <f t="shared" si="4"/>
        <v>258.1818181818182</v>
      </c>
      <c r="K23" s="38">
        <f t="shared" si="5"/>
        <v>241.36752136752136</v>
      </c>
      <c r="L23" s="57">
        <f t="shared" si="3"/>
        <v>16.814296814296824</v>
      </c>
    </row>
    <row r="24" spans="1:12" s="2" customFormat="1" ht="15">
      <c r="A24" s="132" t="s">
        <v>19</v>
      </c>
      <c r="B24" s="74">
        <v>3.6</v>
      </c>
      <c r="C24" s="119">
        <v>0.03</v>
      </c>
      <c r="D24" s="38">
        <f t="shared" si="1"/>
        <v>0.8333333333333334</v>
      </c>
      <c r="E24" s="38">
        <v>0.05</v>
      </c>
      <c r="F24" s="57">
        <f t="shared" si="0"/>
        <v>-0.020000000000000004</v>
      </c>
      <c r="G24" s="30">
        <v>0.705</v>
      </c>
      <c r="H24" s="38">
        <v>1.3</v>
      </c>
      <c r="I24" s="57">
        <f t="shared" si="2"/>
        <v>-0.5950000000000001</v>
      </c>
      <c r="J24" s="30">
        <f t="shared" si="4"/>
        <v>235</v>
      </c>
      <c r="K24" s="38">
        <f t="shared" si="5"/>
        <v>260</v>
      </c>
      <c r="L24" s="57">
        <f t="shared" si="3"/>
        <v>-25</v>
      </c>
    </row>
    <row r="25" spans="1:12" s="2" customFormat="1" ht="15" hidden="1">
      <c r="A25" s="132"/>
      <c r="B25" s="74"/>
      <c r="C25" s="30"/>
      <c r="D25" s="38" t="e">
        <f t="shared" si="1"/>
        <v>#DIV/0!</v>
      </c>
      <c r="E25" s="38"/>
      <c r="F25" s="57"/>
      <c r="G25" s="30"/>
      <c r="H25" s="38"/>
      <c r="I25" s="57"/>
      <c r="J25" s="30">
        <f t="shared" si="4"/>
      </c>
      <c r="K25" s="38">
        <f t="shared" si="5"/>
      </c>
      <c r="L25" s="57" t="e">
        <f t="shared" si="3"/>
        <v>#VALUE!</v>
      </c>
    </row>
    <row r="26" spans="1:12" s="15" customFormat="1" ht="15.75">
      <c r="A26" s="131" t="s">
        <v>20</v>
      </c>
      <c r="B26" s="73">
        <v>15.39</v>
      </c>
      <c r="C26" s="26">
        <f>SUM(C27:C36)-C30</f>
        <v>0.36000000000000004</v>
      </c>
      <c r="D26" s="32">
        <f t="shared" si="1"/>
        <v>2.339181286549708</v>
      </c>
      <c r="E26" s="32">
        <v>0.136</v>
      </c>
      <c r="F26" s="51">
        <f t="shared" si="0"/>
        <v>0.22400000000000003</v>
      </c>
      <c r="G26" s="26">
        <f>SUM(G27:G36)-G30</f>
        <v>6.342999999999999</v>
      </c>
      <c r="H26" s="32">
        <v>2.81</v>
      </c>
      <c r="I26" s="51">
        <f t="shared" si="2"/>
        <v>3.532999999999999</v>
      </c>
      <c r="J26" s="29">
        <f t="shared" si="4"/>
        <v>176.1944444444444</v>
      </c>
      <c r="K26" s="37">
        <f t="shared" si="5"/>
        <v>206.6176470588235</v>
      </c>
      <c r="L26" s="56">
        <f t="shared" si="3"/>
        <v>-30.423202614379107</v>
      </c>
    </row>
    <row r="27" spans="1:12" s="2" customFormat="1" ht="15" hidden="1">
      <c r="A27" s="132" t="s">
        <v>61</v>
      </c>
      <c r="B27" s="74">
        <v>0.26</v>
      </c>
      <c r="C27" s="30"/>
      <c r="D27" s="38">
        <f t="shared" si="1"/>
        <v>0</v>
      </c>
      <c r="E27" s="38"/>
      <c r="F27" s="57">
        <f t="shared" si="0"/>
        <v>0</v>
      </c>
      <c r="G27" s="30"/>
      <c r="H27" s="38"/>
      <c r="I27" s="57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132" t="s">
        <v>21</v>
      </c>
      <c r="B28" s="74">
        <v>0.4</v>
      </c>
      <c r="C28" s="30"/>
      <c r="D28" s="38">
        <f t="shared" si="1"/>
        <v>0</v>
      </c>
      <c r="E28" s="38"/>
      <c r="F28" s="57">
        <f t="shared" si="0"/>
        <v>0</v>
      </c>
      <c r="G28" s="30"/>
      <c r="H28" s="38"/>
      <c r="I28" s="57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132" t="s">
        <v>22</v>
      </c>
      <c r="B29" s="74">
        <v>1.22</v>
      </c>
      <c r="C29" s="30"/>
      <c r="D29" s="38">
        <f t="shared" si="1"/>
        <v>0</v>
      </c>
      <c r="E29" s="38"/>
      <c r="F29" s="57">
        <f t="shared" si="0"/>
        <v>0</v>
      </c>
      <c r="G29" s="30"/>
      <c r="H29" s="38"/>
      <c r="I29" s="57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 hidden="1">
      <c r="A30" s="132" t="s">
        <v>62</v>
      </c>
      <c r="B30" s="74"/>
      <c r="C30" s="30"/>
      <c r="D30" s="38" t="e">
        <f t="shared" si="1"/>
        <v>#DIV/0!</v>
      </c>
      <c r="E30" s="38"/>
      <c r="F30" s="57">
        <f t="shared" si="0"/>
        <v>0</v>
      </c>
      <c r="G30" s="30"/>
      <c r="H30" s="38"/>
      <c r="I30" s="57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" hidden="1">
      <c r="A31" s="132" t="s">
        <v>23</v>
      </c>
      <c r="B31" s="74">
        <v>2.85</v>
      </c>
      <c r="C31" s="30"/>
      <c r="D31" s="38">
        <f t="shared" si="1"/>
        <v>0</v>
      </c>
      <c r="E31" s="38"/>
      <c r="F31" s="57">
        <f t="shared" si="0"/>
        <v>0</v>
      </c>
      <c r="G31" s="30"/>
      <c r="H31" s="38"/>
      <c r="I31" s="57">
        <f t="shared" si="2"/>
        <v>0</v>
      </c>
      <c r="J31" s="30">
        <f t="shared" si="4"/>
      </c>
      <c r="K31" s="38">
        <f t="shared" si="5"/>
      </c>
      <c r="L31" s="57" t="e">
        <f t="shared" si="3"/>
        <v>#VALUE!</v>
      </c>
    </row>
    <row r="32" spans="1:12" s="2" customFormat="1" ht="15">
      <c r="A32" s="132" t="s">
        <v>24</v>
      </c>
      <c r="B32" s="74">
        <v>2.3</v>
      </c>
      <c r="C32" s="30">
        <v>0.2</v>
      </c>
      <c r="D32" s="38">
        <f t="shared" si="1"/>
        <v>8.695652173913045</v>
      </c>
      <c r="E32" s="38">
        <v>0.1</v>
      </c>
      <c r="F32" s="57">
        <f t="shared" si="0"/>
        <v>0.1</v>
      </c>
      <c r="G32" s="30">
        <v>2.6</v>
      </c>
      <c r="H32" s="38">
        <v>2</v>
      </c>
      <c r="I32" s="57">
        <f t="shared" si="2"/>
        <v>0.6000000000000001</v>
      </c>
      <c r="J32" s="30">
        <f t="shared" si="4"/>
        <v>130</v>
      </c>
      <c r="K32" s="38">
        <f t="shared" si="5"/>
        <v>200</v>
      </c>
      <c r="L32" s="57">
        <f t="shared" si="3"/>
        <v>-70</v>
      </c>
    </row>
    <row r="33" spans="1:12" s="2" customFormat="1" ht="15">
      <c r="A33" s="132" t="s">
        <v>25</v>
      </c>
      <c r="B33" s="74">
        <v>2.9699999999999998</v>
      </c>
      <c r="C33" s="119">
        <v>0.083</v>
      </c>
      <c r="D33" s="38">
        <f t="shared" si="1"/>
        <v>2.794612794612795</v>
      </c>
      <c r="E33" s="163">
        <v>0.017</v>
      </c>
      <c r="F33" s="57">
        <f t="shared" si="0"/>
        <v>0.066</v>
      </c>
      <c r="G33" s="30">
        <v>2.093</v>
      </c>
      <c r="H33" s="38">
        <v>0.46</v>
      </c>
      <c r="I33" s="57">
        <f t="shared" si="2"/>
        <v>1.633</v>
      </c>
      <c r="J33" s="30">
        <f t="shared" si="4"/>
        <v>252.16867469879517</v>
      </c>
      <c r="K33" s="38">
        <f t="shared" si="5"/>
        <v>270.5882352941176</v>
      </c>
      <c r="L33" s="57">
        <f t="shared" si="3"/>
        <v>-18.41956059532245</v>
      </c>
    </row>
    <row r="34" spans="1:12" s="2" customFormat="1" ht="15" hidden="1">
      <c r="A34" s="132" t="s">
        <v>26</v>
      </c>
      <c r="B34" s="74">
        <v>0</v>
      </c>
      <c r="C34" s="30"/>
      <c r="D34" s="38" t="e">
        <f t="shared" si="1"/>
        <v>#DIV/0!</v>
      </c>
      <c r="E34" s="163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>
      <c r="A35" s="132" t="s">
        <v>27</v>
      </c>
      <c r="B35" s="74">
        <v>3.7199999999999998</v>
      </c>
      <c r="C35" s="119">
        <v>0.033</v>
      </c>
      <c r="D35" s="38">
        <f t="shared" si="1"/>
        <v>0.8870967741935486</v>
      </c>
      <c r="E35" s="163"/>
      <c r="F35" s="57">
        <f t="shared" si="0"/>
        <v>0.033</v>
      </c>
      <c r="G35" s="30">
        <v>0.77</v>
      </c>
      <c r="H35" s="38"/>
      <c r="I35" s="57">
        <f t="shared" si="2"/>
        <v>0.77</v>
      </c>
      <c r="J35" s="30">
        <f t="shared" si="4"/>
        <v>233.33333333333331</v>
      </c>
      <c r="K35" s="38">
        <f t="shared" si="5"/>
      </c>
      <c r="L35" s="212" t="e">
        <f t="shared" si="3"/>
        <v>#VALUE!</v>
      </c>
    </row>
    <row r="36" spans="1:12" s="2" customFormat="1" ht="15">
      <c r="A36" s="132" t="s">
        <v>28</v>
      </c>
      <c r="B36" s="74">
        <v>1.65</v>
      </c>
      <c r="C36" s="119">
        <v>0.044</v>
      </c>
      <c r="D36" s="38">
        <f t="shared" si="1"/>
        <v>2.6666666666666665</v>
      </c>
      <c r="E36" s="163">
        <v>0.019</v>
      </c>
      <c r="F36" s="57">
        <f t="shared" si="0"/>
        <v>0.024999999999999998</v>
      </c>
      <c r="G36" s="30">
        <v>0.88</v>
      </c>
      <c r="H36" s="38">
        <v>0.35</v>
      </c>
      <c r="I36" s="57">
        <f t="shared" si="2"/>
        <v>0.53</v>
      </c>
      <c r="J36" s="30">
        <f t="shared" si="4"/>
        <v>200</v>
      </c>
      <c r="K36" s="38">
        <f t="shared" si="5"/>
        <v>184.21052631578945</v>
      </c>
      <c r="L36" s="57">
        <f t="shared" si="3"/>
        <v>15.789473684210549</v>
      </c>
    </row>
    <row r="37" spans="1:14" s="15" customFormat="1" ht="15.75">
      <c r="A37" s="131" t="s">
        <v>93</v>
      </c>
      <c r="B37" s="73">
        <v>24.29</v>
      </c>
      <c r="C37" s="26">
        <f>SUM(C38:C45)</f>
        <v>12.846</v>
      </c>
      <c r="D37" s="32">
        <f>C37/B37*100</f>
        <v>52.885961300946896</v>
      </c>
      <c r="E37" s="32">
        <v>10.284</v>
      </c>
      <c r="F37" s="51">
        <f t="shared" si="0"/>
        <v>2.5619999999999994</v>
      </c>
      <c r="G37" s="26">
        <f>SUM(G38:G45)</f>
        <v>338.723</v>
      </c>
      <c r="H37" s="32">
        <v>259.84499999999997</v>
      </c>
      <c r="I37" s="51">
        <f>G37-H37</f>
        <v>78.87800000000004</v>
      </c>
      <c r="J37" s="29">
        <f t="shared" si="4"/>
        <v>263.6797446676008</v>
      </c>
      <c r="K37" s="37">
        <f t="shared" si="5"/>
        <v>252.6691948658109</v>
      </c>
      <c r="L37" s="56">
        <f t="shared" si="3"/>
        <v>11.010549801789892</v>
      </c>
      <c r="M37" s="19"/>
      <c r="N37" s="19"/>
    </row>
    <row r="38" spans="1:14" s="23" customFormat="1" ht="15">
      <c r="A38" s="132" t="s">
        <v>63</v>
      </c>
      <c r="B38" s="74">
        <v>0.06</v>
      </c>
      <c r="C38" s="89">
        <v>0.036</v>
      </c>
      <c r="D38" s="33">
        <f>C38/B38*100</f>
        <v>60</v>
      </c>
      <c r="E38" s="71">
        <v>0.036</v>
      </c>
      <c r="F38" s="118">
        <f t="shared" si="0"/>
        <v>0</v>
      </c>
      <c r="G38" s="27">
        <v>0.359</v>
      </c>
      <c r="H38" s="33">
        <v>0.325</v>
      </c>
      <c r="I38" s="53">
        <f t="shared" si="2"/>
        <v>0.033999999999999975</v>
      </c>
      <c r="J38" s="30">
        <f t="shared" si="4"/>
        <v>99.72222222222223</v>
      </c>
      <c r="K38" s="38">
        <f t="shared" si="5"/>
        <v>90.27777777777779</v>
      </c>
      <c r="L38" s="57">
        <f t="shared" si="3"/>
        <v>9.444444444444443</v>
      </c>
      <c r="M38" s="2"/>
      <c r="N38" s="2"/>
    </row>
    <row r="39" spans="1:12" s="2" customFormat="1" ht="15">
      <c r="A39" s="132" t="s">
        <v>67</v>
      </c>
      <c r="B39" s="187">
        <v>0.03</v>
      </c>
      <c r="C39" s="183">
        <v>0.005</v>
      </c>
      <c r="D39" s="33">
        <f aca="true" t="shared" si="6" ref="D39:D45">C39/B39*100</f>
        <v>16.666666666666668</v>
      </c>
      <c r="E39" s="33">
        <v>0.06</v>
      </c>
      <c r="F39" s="53">
        <f t="shared" si="0"/>
        <v>-0.055</v>
      </c>
      <c r="G39" s="27">
        <v>0.05</v>
      </c>
      <c r="H39" s="33">
        <v>1.1</v>
      </c>
      <c r="I39" s="53">
        <f t="shared" si="2"/>
        <v>-1.05</v>
      </c>
      <c r="J39" s="30">
        <f t="shared" si="4"/>
        <v>100</v>
      </c>
      <c r="K39" s="38">
        <f t="shared" si="5"/>
        <v>183.33333333333337</v>
      </c>
      <c r="L39" s="57">
        <f t="shared" si="3"/>
        <v>-83.33333333333337</v>
      </c>
    </row>
    <row r="40" spans="1:12" s="5" customFormat="1" ht="15">
      <c r="A40" s="133" t="s">
        <v>100</v>
      </c>
      <c r="B40" s="75">
        <v>0.9</v>
      </c>
      <c r="C40" s="34">
        <v>0.8</v>
      </c>
      <c r="D40" s="33">
        <f>C40/B40*100</f>
        <v>88.8888888888889</v>
      </c>
      <c r="E40" s="35">
        <v>0.4</v>
      </c>
      <c r="F40" s="54">
        <f>C40-E40</f>
        <v>0.4</v>
      </c>
      <c r="G40" s="34">
        <v>12</v>
      </c>
      <c r="H40" s="35">
        <v>3.5</v>
      </c>
      <c r="I40" s="54">
        <f>G40-H40</f>
        <v>8.5</v>
      </c>
      <c r="J40" s="30">
        <f t="shared" si="4"/>
        <v>150</v>
      </c>
      <c r="K40" s="38">
        <f t="shared" si="5"/>
        <v>87.5</v>
      </c>
      <c r="L40" s="57">
        <f t="shared" si="3"/>
        <v>62.5</v>
      </c>
    </row>
    <row r="41" spans="1:12" s="2" customFormat="1" ht="15">
      <c r="A41" s="132" t="s">
        <v>30</v>
      </c>
      <c r="B41" s="74">
        <v>6.43</v>
      </c>
      <c r="C41" s="27">
        <v>3.2</v>
      </c>
      <c r="D41" s="33">
        <f t="shared" si="6"/>
        <v>49.766718506998444</v>
      </c>
      <c r="E41" s="33">
        <v>2.5</v>
      </c>
      <c r="F41" s="53">
        <f t="shared" si="0"/>
        <v>0.7000000000000002</v>
      </c>
      <c r="G41" s="27">
        <v>72</v>
      </c>
      <c r="H41" s="33">
        <v>54.8</v>
      </c>
      <c r="I41" s="53">
        <f t="shared" si="2"/>
        <v>17.200000000000003</v>
      </c>
      <c r="J41" s="30">
        <f t="shared" si="4"/>
        <v>225</v>
      </c>
      <c r="K41" s="38">
        <f t="shared" si="5"/>
        <v>219.2</v>
      </c>
      <c r="L41" s="57">
        <f t="shared" si="3"/>
        <v>5.800000000000011</v>
      </c>
    </row>
    <row r="42" spans="1:12" s="2" customFormat="1" ht="15">
      <c r="A42" s="132" t="s">
        <v>31</v>
      </c>
      <c r="B42" s="74">
        <v>9.86</v>
      </c>
      <c r="C42" s="27">
        <v>6</v>
      </c>
      <c r="D42" s="33">
        <f t="shared" si="6"/>
        <v>60.85192697768763</v>
      </c>
      <c r="E42" s="33">
        <v>5.2</v>
      </c>
      <c r="F42" s="53">
        <f t="shared" si="0"/>
        <v>0.7999999999999998</v>
      </c>
      <c r="G42" s="27">
        <v>150.136</v>
      </c>
      <c r="H42" s="33">
        <v>157</v>
      </c>
      <c r="I42" s="53">
        <f>G42-H42</f>
        <v>-6.864000000000004</v>
      </c>
      <c r="J42" s="30">
        <f t="shared" si="4"/>
        <v>250.22666666666666</v>
      </c>
      <c r="K42" s="38">
        <f t="shared" si="5"/>
        <v>301.9230769230769</v>
      </c>
      <c r="L42" s="57">
        <f t="shared" si="3"/>
        <v>-51.696410256410246</v>
      </c>
    </row>
    <row r="43" spans="1:12" s="2" customFormat="1" ht="15">
      <c r="A43" s="132" t="s">
        <v>32</v>
      </c>
      <c r="B43" s="74">
        <v>2.04</v>
      </c>
      <c r="C43" s="27">
        <v>0.095</v>
      </c>
      <c r="D43" s="33">
        <f t="shared" si="6"/>
        <v>4.6568627450980395</v>
      </c>
      <c r="E43" s="33">
        <v>0.258</v>
      </c>
      <c r="F43" s="53">
        <f t="shared" si="0"/>
        <v>-0.163</v>
      </c>
      <c r="G43" s="27">
        <v>1.208</v>
      </c>
      <c r="H43" s="33">
        <v>1.29</v>
      </c>
      <c r="I43" s="53">
        <f t="shared" si="2"/>
        <v>-0.08200000000000007</v>
      </c>
      <c r="J43" s="30">
        <f t="shared" si="4"/>
        <v>127.1578947368421</v>
      </c>
      <c r="K43" s="38">
        <f t="shared" si="5"/>
        <v>50</v>
      </c>
      <c r="L43" s="57">
        <f t="shared" si="3"/>
        <v>77.1578947368421</v>
      </c>
    </row>
    <row r="44" spans="1:12" s="2" customFormat="1" ht="15">
      <c r="A44" s="132" t="s">
        <v>33</v>
      </c>
      <c r="B44" s="74">
        <v>4.97</v>
      </c>
      <c r="C44" s="27">
        <v>2.71</v>
      </c>
      <c r="D44" s="33">
        <f t="shared" si="6"/>
        <v>54.52716297786721</v>
      </c>
      <c r="E44" s="33">
        <v>1.83</v>
      </c>
      <c r="F44" s="53">
        <f t="shared" si="0"/>
        <v>0.8799999999999999</v>
      </c>
      <c r="G44" s="27">
        <v>102.97</v>
      </c>
      <c r="H44" s="33">
        <v>41.83</v>
      </c>
      <c r="I44" s="53">
        <f t="shared" si="2"/>
        <v>61.14</v>
      </c>
      <c r="J44" s="30">
        <f t="shared" si="4"/>
        <v>379.96309963099634</v>
      </c>
      <c r="K44" s="38">
        <f t="shared" si="5"/>
        <v>228.5792349726776</v>
      </c>
      <c r="L44" s="57">
        <f t="shared" si="3"/>
        <v>151.38386465831874</v>
      </c>
    </row>
    <row r="45" spans="1:12" s="2" customFormat="1" ht="15" hidden="1">
      <c r="A45" s="132" t="s">
        <v>101</v>
      </c>
      <c r="B45" s="74">
        <v>0</v>
      </c>
      <c r="C45" s="27"/>
      <c r="D45" s="33" t="e">
        <f t="shared" si="6"/>
        <v>#DIV/0!</v>
      </c>
      <c r="E45" s="33"/>
      <c r="F45" s="53">
        <f t="shared" si="0"/>
        <v>0</v>
      </c>
      <c r="G45" s="27"/>
      <c r="H45" s="33"/>
      <c r="I45" s="53"/>
      <c r="J45" s="30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131" t="s">
        <v>98</v>
      </c>
      <c r="B46" s="73">
        <v>15.450000000000001</v>
      </c>
      <c r="C46" s="28">
        <f>SUM(C47:C53)</f>
        <v>1.1360000000000001</v>
      </c>
      <c r="D46" s="37">
        <f>C46/B46*100</f>
        <v>7.352750809061489</v>
      </c>
      <c r="E46" s="36">
        <v>2.588</v>
      </c>
      <c r="F46" s="51">
        <f t="shared" si="0"/>
        <v>-1.452</v>
      </c>
      <c r="G46" s="28">
        <f>SUM(G47:G53)</f>
        <v>21.054000000000002</v>
      </c>
      <c r="H46" s="36">
        <v>58.097</v>
      </c>
      <c r="I46" s="51">
        <f>G46-H46</f>
        <v>-37.043</v>
      </c>
      <c r="J46" s="29">
        <f t="shared" si="4"/>
        <v>185.3345070422535</v>
      </c>
      <c r="K46" s="37">
        <f t="shared" si="5"/>
        <v>224.48608964451313</v>
      </c>
      <c r="L46" s="56">
        <f t="shared" si="3"/>
        <v>-39.15158260225962</v>
      </c>
    </row>
    <row r="47" spans="1:14" s="2" customFormat="1" ht="15">
      <c r="A47" s="132" t="s">
        <v>64</v>
      </c>
      <c r="B47" s="74">
        <v>0.27</v>
      </c>
      <c r="C47" s="27">
        <v>0.2</v>
      </c>
      <c r="D47" s="33">
        <f>C47/B47*100</f>
        <v>74.07407407407408</v>
      </c>
      <c r="E47" s="33">
        <v>0.11</v>
      </c>
      <c r="F47" s="53">
        <f t="shared" si="0"/>
        <v>0.09000000000000001</v>
      </c>
      <c r="G47" s="27">
        <v>3.8</v>
      </c>
      <c r="H47" s="33">
        <v>1.815</v>
      </c>
      <c r="I47" s="53">
        <f t="shared" si="2"/>
        <v>1.9849999999999999</v>
      </c>
      <c r="J47" s="30">
        <f t="shared" si="4"/>
        <v>189.99999999999997</v>
      </c>
      <c r="K47" s="38">
        <f t="shared" si="5"/>
        <v>165</v>
      </c>
      <c r="L47" s="57">
        <f t="shared" si="3"/>
        <v>24.99999999999997</v>
      </c>
      <c r="N47" s="2">
        <f>M47*C47/10</f>
        <v>0</v>
      </c>
    </row>
    <row r="48" spans="1:12" s="2" customFormat="1" ht="15">
      <c r="A48" s="132" t="s">
        <v>65</v>
      </c>
      <c r="B48" s="74">
        <f>B46-B47-B49-B50-B51-B52-B53</f>
        <v>0.700000000000002</v>
      </c>
      <c r="C48" s="27">
        <v>0.3</v>
      </c>
      <c r="D48" s="33">
        <f aca="true" t="shared" si="7" ref="D48:D53">C48/B48*100</f>
        <v>42.85714285714274</v>
      </c>
      <c r="E48" s="33">
        <v>0.071</v>
      </c>
      <c r="F48" s="53">
        <f t="shared" si="0"/>
        <v>0.22899999999999998</v>
      </c>
      <c r="G48" s="27">
        <v>4.5</v>
      </c>
      <c r="H48" s="33">
        <v>2.84</v>
      </c>
      <c r="I48" s="53">
        <f t="shared" si="2"/>
        <v>1.6600000000000001</v>
      </c>
      <c r="J48" s="30">
        <f t="shared" si="4"/>
        <v>150</v>
      </c>
      <c r="K48" s="38">
        <f t="shared" si="5"/>
        <v>400</v>
      </c>
      <c r="L48" s="57">
        <f t="shared" si="3"/>
        <v>-250</v>
      </c>
    </row>
    <row r="49" spans="1:12" s="2" customFormat="1" ht="15">
      <c r="A49" s="132" t="s">
        <v>66</v>
      </c>
      <c r="B49" s="74">
        <v>2.55</v>
      </c>
      <c r="C49" s="27">
        <v>0.6</v>
      </c>
      <c r="D49" s="33">
        <f t="shared" si="7"/>
        <v>23.52941176470588</v>
      </c>
      <c r="E49" s="33">
        <v>2.079</v>
      </c>
      <c r="F49" s="53">
        <f t="shared" si="0"/>
        <v>-1.479</v>
      </c>
      <c r="G49" s="27">
        <v>12</v>
      </c>
      <c r="H49" s="33">
        <v>47.151</v>
      </c>
      <c r="I49" s="53">
        <f>G49-H49</f>
        <v>-35.151</v>
      </c>
      <c r="J49" s="30">
        <f t="shared" si="4"/>
        <v>200</v>
      </c>
      <c r="K49" s="38">
        <f t="shared" si="5"/>
        <v>226.7965367965368</v>
      </c>
      <c r="L49" s="57">
        <f t="shared" si="3"/>
        <v>-26.7965367965368</v>
      </c>
    </row>
    <row r="50" spans="1:12" s="2" customFormat="1" ht="15">
      <c r="A50" s="132" t="s">
        <v>29</v>
      </c>
      <c r="B50" s="74">
        <v>2.0700000000000003</v>
      </c>
      <c r="C50" s="27">
        <v>0.036</v>
      </c>
      <c r="D50" s="33">
        <f t="shared" si="7"/>
        <v>1.7391304347826084</v>
      </c>
      <c r="E50" s="33"/>
      <c r="F50" s="53">
        <f t="shared" si="0"/>
        <v>0.036</v>
      </c>
      <c r="G50" s="27">
        <v>0.754</v>
      </c>
      <c r="H50" s="33"/>
      <c r="I50" s="53">
        <f>G50-H50</f>
        <v>0.754</v>
      </c>
      <c r="J50" s="30">
        <f t="shared" si="4"/>
        <v>209.44444444444446</v>
      </c>
      <c r="K50" s="38">
        <f t="shared" si="5"/>
      </c>
      <c r="L50" s="212" t="e">
        <f t="shared" si="3"/>
        <v>#VALUE!</v>
      </c>
    </row>
    <row r="51" spans="1:12" s="2" customFormat="1" ht="15" hidden="1">
      <c r="A51" s="132" t="s">
        <v>68</v>
      </c>
      <c r="B51" s="74">
        <v>2.83</v>
      </c>
      <c r="C51" s="27"/>
      <c r="D51" s="33">
        <f t="shared" si="7"/>
        <v>0</v>
      </c>
      <c r="E51" s="33">
        <v>0.3</v>
      </c>
      <c r="F51" s="53">
        <f t="shared" si="0"/>
        <v>-0.3</v>
      </c>
      <c r="G51" s="27"/>
      <c r="H51" s="33">
        <v>6</v>
      </c>
      <c r="I51" s="53">
        <f>G51-H51</f>
        <v>-6</v>
      </c>
      <c r="J51" s="30">
        <f t="shared" si="4"/>
      </c>
      <c r="K51" s="38">
        <f t="shared" si="5"/>
        <v>200</v>
      </c>
      <c r="L51" s="57" t="e">
        <f t="shared" si="3"/>
        <v>#VALUE!</v>
      </c>
    </row>
    <row r="52" spans="1:12" s="2" customFormat="1" ht="15" hidden="1">
      <c r="A52" s="132" t="s">
        <v>69</v>
      </c>
      <c r="B52" s="74">
        <v>2.07</v>
      </c>
      <c r="C52" s="27"/>
      <c r="D52" s="33">
        <f t="shared" si="7"/>
        <v>0</v>
      </c>
      <c r="E52" s="33">
        <v>0.028</v>
      </c>
      <c r="F52" s="53">
        <f t="shared" si="0"/>
        <v>-0.028</v>
      </c>
      <c r="G52" s="27"/>
      <c r="H52" s="33">
        <v>0.291</v>
      </c>
      <c r="I52" s="53">
        <f>G52-H52</f>
        <v>-0.291</v>
      </c>
      <c r="J52" s="30">
        <f t="shared" si="4"/>
      </c>
      <c r="K52" s="38">
        <f t="shared" si="5"/>
        <v>103.92857142857142</v>
      </c>
      <c r="L52" s="57" t="e">
        <f t="shared" si="3"/>
        <v>#VALUE!</v>
      </c>
    </row>
    <row r="53" spans="1:12" s="2" customFormat="1" ht="15" hidden="1">
      <c r="A53" s="132" t="s">
        <v>95</v>
      </c>
      <c r="B53" s="74">
        <v>4.96</v>
      </c>
      <c r="C53" s="27"/>
      <c r="D53" s="33">
        <f t="shared" si="7"/>
        <v>0</v>
      </c>
      <c r="E53" s="33"/>
      <c r="F53" s="53">
        <f t="shared" si="0"/>
        <v>0</v>
      </c>
      <c r="G53" s="27"/>
      <c r="H53" s="33"/>
      <c r="I53" s="53">
        <f>G53-H53</f>
        <v>0</v>
      </c>
      <c r="J53" s="30">
        <f t="shared" si="4"/>
      </c>
      <c r="K53" s="38">
        <f t="shared" si="5"/>
      </c>
      <c r="L53" s="57" t="e">
        <f t="shared" si="3"/>
        <v>#VALUE!</v>
      </c>
    </row>
    <row r="54" spans="1:12" s="15" customFormat="1" ht="15.75">
      <c r="A54" s="134" t="s">
        <v>34</v>
      </c>
      <c r="B54" s="73">
        <v>58.519999999999996</v>
      </c>
      <c r="C54" s="29">
        <f>SUM(C55:C68)</f>
        <v>0.38500000000000006</v>
      </c>
      <c r="D54" s="32">
        <f aca="true" t="shared" si="8" ref="D54:D103">C54/B54*100</f>
        <v>0.6578947368421054</v>
      </c>
      <c r="E54" s="37">
        <v>0.7149</v>
      </c>
      <c r="F54" s="51">
        <f t="shared" si="0"/>
        <v>-0.3298999999999999</v>
      </c>
      <c r="G54" s="29">
        <f>SUM(G55:G68)</f>
        <v>7.265</v>
      </c>
      <c r="H54" s="37">
        <v>12.402999999999999</v>
      </c>
      <c r="I54" s="78">
        <f>SUM(I55:I68)</f>
        <v>-5.138</v>
      </c>
      <c r="J54" s="29">
        <f t="shared" si="4"/>
        <v>188.70129870129864</v>
      </c>
      <c r="K54" s="37">
        <f t="shared" si="5"/>
        <v>173.49279619527206</v>
      </c>
      <c r="L54" s="56">
        <f t="shared" si="3"/>
        <v>15.208502506026576</v>
      </c>
    </row>
    <row r="55" spans="1:14" s="23" customFormat="1" ht="15">
      <c r="A55" s="64" t="s">
        <v>70</v>
      </c>
      <c r="B55" s="74">
        <v>2.52</v>
      </c>
      <c r="C55" s="182">
        <v>0.001</v>
      </c>
      <c r="D55" s="33">
        <f t="shared" si="8"/>
        <v>0.03968253968253968</v>
      </c>
      <c r="E55" s="38"/>
      <c r="F55" s="53">
        <f t="shared" si="0"/>
        <v>0.001</v>
      </c>
      <c r="G55" s="119">
        <v>0.015</v>
      </c>
      <c r="H55" s="38"/>
      <c r="I55" s="80">
        <f t="shared" si="2"/>
        <v>0.015</v>
      </c>
      <c r="J55" s="30">
        <f t="shared" si="4"/>
        <v>150</v>
      </c>
      <c r="K55" s="38">
        <f t="shared" si="5"/>
      </c>
      <c r="L55" s="212" t="e">
        <f t="shared" si="3"/>
        <v>#VALUE!</v>
      </c>
      <c r="M55" s="2"/>
      <c r="N55" s="2"/>
    </row>
    <row r="56" spans="1:12" s="2" customFormat="1" ht="15" hidden="1">
      <c r="A56" s="64" t="s">
        <v>71</v>
      </c>
      <c r="B56" s="74">
        <v>2.33</v>
      </c>
      <c r="C56" s="30"/>
      <c r="D56" s="33">
        <f t="shared" si="8"/>
        <v>0</v>
      </c>
      <c r="E56" s="38"/>
      <c r="F56" s="53">
        <f t="shared" si="0"/>
        <v>0</v>
      </c>
      <c r="G56" s="30"/>
      <c r="H56" s="38"/>
      <c r="I56" s="80">
        <f t="shared" si="2"/>
        <v>0</v>
      </c>
      <c r="J56" s="30">
        <f t="shared" si="4"/>
      </c>
      <c r="K56" s="38">
        <f t="shared" si="5"/>
      </c>
      <c r="L56" s="57" t="e">
        <f t="shared" si="3"/>
        <v>#VALUE!</v>
      </c>
    </row>
    <row r="57" spans="1:12" s="2" customFormat="1" ht="15">
      <c r="A57" s="64" t="s">
        <v>72</v>
      </c>
      <c r="B57" s="74">
        <v>1.0899999999999999</v>
      </c>
      <c r="C57" s="119">
        <v>0.026</v>
      </c>
      <c r="D57" s="33">
        <f t="shared" si="8"/>
        <v>2.385321100917431</v>
      </c>
      <c r="E57" s="162">
        <v>0.037</v>
      </c>
      <c r="F57" s="118">
        <f t="shared" si="0"/>
        <v>-0.011</v>
      </c>
      <c r="G57" s="30">
        <v>0.329</v>
      </c>
      <c r="H57" s="38">
        <v>0.59</v>
      </c>
      <c r="I57" s="80">
        <f t="shared" si="2"/>
        <v>-0.26099999999999995</v>
      </c>
      <c r="J57" s="30">
        <f t="shared" si="4"/>
        <v>126.53846153846155</v>
      </c>
      <c r="K57" s="38">
        <f t="shared" si="5"/>
        <v>159.45945945945945</v>
      </c>
      <c r="L57" s="57">
        <f t="shared" si="3"/>
        <v>-32.920997920997905</v>
      </c>
    </row>
    <row r="58" spans="1:12" s="2" customFormat="1" ht="15" hidden="1">
      <c r="A58" s="64" t="s">
        <v>73</v>
      </c>
      <c r="B58" s="74">
        <v>6.2</v>
      </c>
      <c r="C58" s="30"/>
      <c r="D58" s="33">
        <f t="shared" si="8"/>
        <v>0</v>
      </c>
      <c r="E58" s="162">
        <v>0.086</v>
      </c>
      <c r="F58" s="118">
        <f t="shared" si="0"/>
        <v>-0.086</v>
      </c>
      <c r="G58" s="30"/>
      <c r="H58" s="38">
        <v>1.304</v>
      </c>
      <c r="I58" s="80">
        <f t="shared" si="2"/>
        <v>-1.304</v>
      </c>
      <c r="J58" s="30">
        <f t="shared" si="4"/>
      </c>
      <c r="K58" s="38">
        <f t="shared" si="5"/>
        <v>151.6279069767442</v>
      </c>
      <c r="L58" s="57" t="e">
        <f t="shared" si="3"/>
        <v>#VALUE!</v>
      </c>
    </row>
    <row r="59" spans="1:12" s="2" customFormat="1" ht="15">
      <c r="A59" s="64" t="s">
        <v>74</v>
      </c>
      <c r="B59" s="74">
        <v>6.6499999999999995</v>
      </c>
      <c r="C59" s="119">
        <v>0.007</v>
      </c>
      <c r="D59" s="33">
        <f t="shared" si="8"/>
        <v>0.10526315789473686</v>
      </c>
      <c r="E59" s="162">
        <v>0.0359</v>
      </c>
      <c r="F59" s="118">
        <f t="shared" si="0"/>
        <v>-0.028900000000000002</v>
      </c>
      <c r="G59" s="30">
        <v>0.099</v>
      </c>
      <c r="H59" s="38">
        <v>0.251</v>
      </c>
      <c r="I59" s="80">
        <f t="shared" si="2"/>
        <v>-0.152</v>
      </c>
      <c r="J59" s="30">
        <f t="shared" si="4"/>
        <v>141.42857142857142</v>
      </c>
      <c r="K59" s="38">
        <f t="shared" si="5"/>
        <v>69.91643454038997</v>
      </c>
      <c r="L59" s="57">
        <f t="shared" si="3"/>
        <v>71.51213688818144</v>
      </c>
    </row>
    <row r="60" spans="1:12" s="2" customFormat="1" ht="15">
      <c r="A60" s="64" t="s">
        <v>35</v>
      </c>
      <c r="B60" s="74">
        <v>8</v>
      </c>
      <c r="C60" s="119">
        <v>0.046</v>
      </c>
      <c r="D60" s="33">
        <f t="shared" si="8"/>
        <v>0.575</v>
      </c>
      <c r="E60" s="162">
        <v>0.065</v>
      </c>
      <c r="F60" s="118">
        <f t="shared" si="0"/>
        <v>-0.019000000000000003</v>
      </c>
      <c r="G60" s="30">
        <v>0.97</v>
      </c>
      <c r="H60" s="38">
        <v>1.554</v>
      </c>
      <c r="I60" s="80">
        <f t="shared" si="2"/>
        <v>-0.5840000000000001</v>
      </c>
      <c r="J60" s="30">
        <f t="shared" si="4"/>
        <v>210.86956521739128</v>
      </c>
      <c r="K60" s="38">
        <f t="shared" si="5"/>
        <v>239.0769230769231</v>
      </c>
      <c r="L60" s="57">
        <f t="shared" si="3"/>
        <v>-28.20735785953181</v>
      </c>
    </row>
    <row r="61" spans="1:12" s="2" customFormat="1" ht="15" hidden="1">
      <c r="A61" s="64" t="s">
        <v>94</v>
      </c>
      <c r="B61" s="74">
        <v>4.41</v>
      </c>
      <c r="C61" s="30"/>
      <c r="D61" s="33">
        <f>C61/B61*100</f>
        <v>0</v>
      </c>
      <c r="E61" s="162"/>
      <c r="F61" s="118">
        <f>C61-E61</f>
        <v>0</v>
      </c>
      <c r="G61" s="30"/>
      <c r="H61" s="38"/>
      <c r="I61" s="80">
        <f>G61-H61</f>
        <v>0</v>
      </c>
      <c r="J61" s="30">
        <f t="shared" si="4"/>
      </c>
      <c r="K61" s="38">
        <f t="shared" si="5"/>
      </c>
      <c r="L61" s="57" t="e">
        <f t="shared" si="3"/>
        <v>#VALUE!</v>
      </c>
    </row>
    <row r="62" spans="1:12" s="2" customFormat="1" ht="15" hidden="1">
      <c r="A62" s="64" t="s">
        <v>36</v>
      </c>
      <c r="B62" s="74">
        <v>1.75</v>
      </c>
      <c r="C62" s="30"/>
      <c r="D62" s="33">
        <f t="shared" si="8"/>
        <v>0</v>
      </c>
      <c r="E62" s="162">
        <v>0.1</v>
      </c>
      <c r="F62" s="118">
        <f t="shared" si="0"/>
        <v>-0.1</v>
      </c>
      <c r="G62" s="30"/>
      <c r="H62" s="38">
        <v>1</v>
      </c>
      <c r="I62" s="80">
        <f t="shared" si="2"/>
        <v>-1</v>
      </c>
      <c r="J62" s="30">
        <f t="shared" si="4"/>
      </c>
      <c r="K62" s="38">
        <f t="shared" si="5"/>
        <v>100</v>
      </c>
      <c r="L62" s="57" t="e">
        <f t="shared" si="3"/>
        <v>#VALUE!</v>
      </c>
    </row>
    <row r="63" spans="1:12" s="2" customFormat="1" ht="15">
      <c r="A63" s="64" t="s">
        <v>75</v>
      </c>
      <c r="B63" s="74">
        <v>14.239999999999998</v>
      </c>
      <c r="C63" s="30">
        <v>0.2</v>
      </c>
      <c r="D63" s="33">
        <f t="shared" si="8"/>
        <v>1.4044943820224722</v>
      </c>
      <c r="E63" s="162">
        <v>0.2</v>
      </c>
      <c r="F63" s="118">
        <f t="shared" si="0"/>
        <v>0</v>
      </c>
      <c r="G63" s="30">
        <v>3.7</v>
      </c>
      <c r="H63" s="38">
        <v>4</v>
      </c>
      <c r="I63" s="80">
        <f t="shared" si="2"/>
        <v>-0.2999999999999998</v>
      </c>
      <c r="J63" s="30">
        <f t="shared" si="4"/>
        <v>185</v>
      </c>
      <c r="K63" s="38">
        <f t="shared" si="5"/>
        <v>200</v>
      </c>
      <c r="L63" s="57">
        <f t="shared" si="3"/>
        <v>-15</v>
      </c>
    </row>
    <row r="64" spans="1:12" s="2" customFormat="1" ht="15">
      <c r="A64" s="64" t="s">
        <v>37</v>
      </c>
      <c r="B64" s="74">
        <v>1.56</v>
      </c>
      <c r="C64" s="182">
        <v>0.002</v>
      </c>
      <c r="D64" s="33">
        <f t="shared" si="8"/>
        <v>0.1282051282051282</v>
      </c>
      <c r="E64" s="162">
        <v>0.005</v>
      </c>
      <c r="F64" s="118">
        <f t="shared" si="0"/>
        <v>-0.003</v>
      </c>
      <c r="G64" s="30">
        <v>0.1</v>
      </c>
      <c r="H64" s="38">
        <v>0.1</v>
      </c>
      <c r="I64" s="80">
        <f t="shared" si="2"/>
        <v>0</v>
      </c>
      <c r="J64" s="30">
        <f t="shared" si="4"/>
        <v>500</v>
      </c>
      <c r="K64" s="38">
        <f t="shared" si="5"/>
        <v>200</v>
      </c>
      <c r="L64" s="57">
        <f t="shared" si="3"/>
        <v>300</v>
      </c>
    </row>
    <row r="65" spans="1:12" s="2" customFormat="1" ht="15">
      <c r="A65" s="64" t="s">
        <v>38</v>
      </c>
      <c r="B65" s="74">
        <v>2.69</v>
      </c>
      <c r="C65" s="119">
        <v>0.012</v>
      </c>
      <c r="D65" s="33">
        <f t="shared" si="8"/>
        <v>0.44609665427509293</v>
      </c>
      <c r="E65" s="162"/>
      <c r="F65" s="118">
        <f t="shared" si="0"/>
        <v>0.012</v>
      </c>
      <c r="G65" s="30">
        <v>0.152</v>
      </c>
      <c r="H65" s="38"/>
      <c r="I65" s="80">
        <f t="shared" si="2"/>
        <v>0.152</v>
      </c>
      <c r="J65" s="30">
        <f t="shared" si="4"/>
        <v>126.66666666666666</v>
      </c>
      <c r="K65" s="38">
        <f t="shared" si="5"/>
      </c>
      <c r="L65" s="212" t="e">
        <f t="shared" si="3"/>
        <v>#VALUE!</v>
      </c>
    </row>
    <row r="66" spans="1:12" s="2" customFormat="1" ht="15">
      <c r="A66" s="132" t="s">
        <v>39</v>
      </c>
      <c r="B66" s="74">
        <v>4.51</v>
      </c>
      <c r="C66" s="119">
        <v>0.031</v>
      </c>
      <c r="D66" s="33">
        <f t="shared" si="8"/>
        <v>0.6873614190687362</v>
      </c>
      <c r="E66" s="162">
        <v>0.086</v>
      </c>
      <c r="F66" s="118">
        <f t="shared" si="0"/>
        <v>-0.05499999999999999</v>
      </c>
      <c r="G66" s="30">
        <v>0.6</v>
      </c>
      <c r="H66" s="38">
        <v>1.304</v>
      </c>
      <c r="I66" s="80">
        <f t="shared" si="2"/>
        <v>-0.7040000000000001</v>
      </c>
      <c r="J66" s="30">
        <f t="shared" si="4"/>
        <v>193.5483870967742</v>
      </c>
      <c r="K66" s="38">
        <f t="shared" si="5"/>
        <v>151.6279069767442</v>
      </c>
      <c r="L66" s="57">
        <f t="shared" si="3"/>
        <v>41.92048012002999</v>
      </c>
    </row>
    <row r="67" spans="1:12" s="2" customFormat="1" ht="15">
      <c r="A67" s="132" t="s">
        <v>40</v>
      </c>
      <c r="B67" s="74">
        <v>0.86</v>
      </c>
      <c r="C67" s="27">
        <v>0.06</v>
      </c>
      <c r="D67" s="33">
        <f t="shared" si="8"/>
        <v>6.976744186046512</v>
      </c>
      <c r="E67" s="33">
        <v>0.1</v>
      </c>
      <c r="F67" s="118">
        <f t="shared" si="0"/>
        <v>-0.04000000000000001</v>
      </c>
      <c r="G67" s="27">
        <v>1.3</v>
      </c>
      <c r="H67" s="33">
        <v>2.3</v>
      </c>
      <c r="I67" s="80">
        <f t="shared" si="2"/>
        <v>-0.9999999999999998</v>
      </c>
      <c r="J67" s="30">
        <f t="shared" si="4"/>
        <v>216.66666666666669</v>
      </c>
      <c r="K67" s="38">
        <f t="shared" si="5"/>
        <v>229.99999999999997</v>
      </c>
      <c r="L67" s="57">
        <f t="shared" si="3"/>
        <v>-13.333333333333286</v>
      </c>
    </row>
    <row r="68" spans="1:12" s="2" customFormat="1" ht="15" hidden="1">
      <c r="A68" s="64" t="s">
        <v>41</v>
      </c>
      <c r="B68" s="74">
        <v>1.72</v>
      </c>
      <c r="C68" s="30"/>
      <c r="D68" s="33">
        <f t="shared" si="8"/>
        <v>0</v>
      </c>
      <c r="E68" s="38"/>
      <c r="F68" s="53">
        <f t="shared" si="0"/>
        <v>0</v>
      </c>
      <c r="G68" s="30"/>
      <c r="H68" s="38"/>
      <c r="I68" s="80">
        <f t="shared" si="2"/>
        <v>0</v>
      </c>
      <c r="J68" s="30">
        <f t="shared" si="4"/>
      </c>
      <c r="K68" s="38">
        <f t="shared" si="5"/>
      </c>
      <c r="L68" s="57" t="e">
        <f t="shared" si="3"/>
        <v>#VALUE!</v>
      </c>
    </row>
    <row r="69" spans="1:12" s="15" customFormat="1" ht="15.75">
      <c r="A69" s="134" t="s">
        <v>76</v>
      </c>
      <c r="B69" s="73">
        <v>36.25</v>
      </c>
      <c r="C69" s="29">
        <f>SUM(C70:C75)-C73-C74</f>
        <v>0.057</v>
      </c>
      <c r="D69" s="32">
        <f t="shared" si="8"/>
        <v>0.15724137931034482</v>
      </c>
      <c r="E69" s="37">
        <v>0.376</v>
      </c>
      <c r="F69" s="51">
        <f t="shared" si="0"/>
        <v>-0.319</v>
      </c>
      <c r="G69" s="29">
        <f>SUM(G70:G75)-G73-G74</f>
        <v>1.143</v>
      </c>
      <c r="H69" s="37">
        <v>7.773</v>
      </c>
      <c r="I69" s="78">
        <f t="shared" si="2"/>
        <v>-6.63</v>
      </c>
      <c r="J69" s="29">
        <f t="shared" si="4"/>
        <v>200.52631578947367</v>
      </c>
      <c r="K69" s="37">
        <f t="shared" si="5"/>
        <v>206.7287234042553</v>
      </c>
      <c r="L69" s="56">
        <f t="shared" si="3"/>
        <v>-6.2024076147816345</v>
      </c>
    </row>
    <row r="70" spans="1:12" s="2" customFormat="1" ht="15">
      <c r="A70" s="64" t="s">
        <v>77</v>
      </c>
      <c r="B70" s="74">
        <v>4.25</v>
      </c>
      <c r="C70" s="119">
        <v>0.007</v>
      </c>
      <c r="D70" s="33">
        <f t="shared" si="8"/>
        <v>0.16470588235294117</v>
      </c>
      <c r="E70" s="38">
        <v>0.12</v>
      </c>
      <c r="F70" s="53">
        <f t="shared" si="0"/>
        <v>-0.11299999999999999</v>
      </c>
      <c r="G70" s="30">
        <v>0.098</v>
      </c>
      <c r="H70" s="38">
        <v>2.4</v>
      </c>
      <c r="I70" s="80">
        <f t="shared" si="2"/>
        <v>-2.302</v>
      </c>
      <c r="J70" s="30">
        <f t="shared" si="4"/>
        <v>140</v>
      </c>
      <c r="K70" s="38">
        <f t="shared" si="5"/>
        <v>200</v>
      </c>
      <c r="L70" s="57">
        <f t="shared" si="3"/>
        <v>-60</v>
      </c>
    </row>
    <row r="71" spans="1:12" s="2" customFormat="1" ht="15" hidden="1">
      <c r="A71" s="64" t="s">
        <v>42</v>
      </c>
      <c r="B71" s="74">
        <v>14.690000000000001</v>
      </c>
      <c r="C71" s="30"/>
      <c r="D71" s="33">
        <f t="shared" si="8"/>
        <v>0</v>
      </c>
      <c r="E71" s="38"/>
      <c r="F71" s="53">
        <f t="shared" si="0"/>
        <v>0</v>
      </c>
      <c r="G71" s="30"/>
      <c r="H71" s="38"/>
      <c r="I71" s="80">
        <f aca="true" t="shared" si="9" ref="I71:I103">G71-H71</f>
        <v>0</v>
      </c>
      <c r="J71" s="30">
        <f t="shared" si="4"/>
      </c>
      <c r="K71" s="38">
        <f t="shared" si="5"/>
      </c>
      <c r="L71" s="57" t="e">
        <f aca="true" t="shared" si="10" ref="L71:L103">J71-K71</f>
        <v>#VALUE!</v>
      </c>
    </row>
    <row r="72" spans="1:12" s="2" customFormat="1" ht="15">
      <c r="A72" s="64" t="s">
        <v>43</v>
      </c>
      <c r="B72" s="74">
        <v>9.209999999999999</v>
      </c>
      <c r="C72" s="119">
        <v>0.05</v>
      </c>
      <c r="D72" s="33">
        <f t="shared" si="8"/>
        <v>0.5428881650380022</v>
      </c>
      <c r="E72" s="38">
        <v>0.196</v>
      </c>
      <c r="F72" s="53">
        <f aca="true" t="shared" si="11" ref="F72:F103">C72-E72</f>
        <v>-0.14600000000000002</v>
      </c>
      <c r="G72" s="30">
        <v>1.045</v>
      </c>
      <c r="H72" s="38">
        <v>4.485</v>
      </c>
      <c r="I72" s="80">
        <f t="shared" si="9"/>
        <v>-3.4400000000000004</v>
      </c>
      <c r="J72" s="30">
        <f aca="true" t="shared" si="12" ref="J72:J103">IF(C72&gt;0,G72/C72*10,"")</f>
        <v>209</v>
      </c>
      <c r="K72" s="38">
        <f aca="true" t="shared" si="13" ref="K72:K103">IF(E72&gt;0,H72/E72*10,"")</f>
        <v>228.8265306122449</v>
      </c>
      <c r="L72" s="57">
        <f t="shared" si="10"/>
        <v>-19.82653061224491</v>
      </c>
    </row>
    <row r="73" spans="1:12" s="2" customFormat="1" ht="15" hidden="1">
      <c r="A73" s="64" t="s">
        <v>78</v>
      </c>
      <c r="B73" s="74">
        <v>0.16</v>
      </c>
      <c r="C73" s="30"/>
      <c r="D73" s="33">
        <f t="shared" si="8"/>
        <v>0</v>
      </c>
      <c r="E73" s="38"/>
      <c r="F73" s="53">
        <f t="shared" si="11"/>
        <v>0</v>
      </c>
      <c r="G73" s="30"/>
      <c r="H73" s="38"/>
      <c r="I73" s="80">
        <f t="shared" si="9"/>
        <v>0</v>
      </c>
      <c r="J73" s="30">
        <f t="shared" si="12"/>
      </c>
      <c r="K73" s="38">
        <f t="shared" si="13"/>
      </c>
      <c r="L73" s="57" t="e">
        <f t="shared" si="10"/>
        <v>#VALUE!</v>
      </c>
    </row>
    <row r="74" spans="1:12" s="2" customFormat="1" ht="15" hidden="1">
      <c r="A74" s="64" t="s">
        <v>79</v>
      </c>
      <c r="B74" s="74">
        <v>0.03</v>
      </c>
      <c r="C74" s="30"/>
      <c r="D74" s="33">
        <f t="shared" si="8"/>
        <v>0</v>
      </c>
      <c r="E74" s="38"/>
      <c r="F74" s="53">
        <f t="shared" si="11"/>
        <v>0</v>
      </c>
      <c r="G74" s="30"/>
      <c r="H74" s="38"/>
      <c r="I74" s="80">
        <f t="shared" si="9"/>
        <v>0</v>
      </c>
      <c r="J74" s="30">
        <f t="shared" si="12"/>
      </c>
      <c r="K74" s="38">
        <f t="shared" si="13"/>
      </c>
      <c r="L74" s="57" t="e">
        <f t="shared" si="10"/>
        <v>#VALUE!</v>
      </c>
    </row>
    <row r="75" spans="1:12" s="2" customFormat="1" ht="15" hidden="1">
      <c r="A75" s="64" t="s">
        <v>44</v>
      </c>
      <c r="B75" s="74">
        <v>8.09</v>
      </c>
      <c r="C75" s="30"/>
      <c r="D75" s="33">
        <f t="shared" si="8"/>
        <v>0</v>
      </c>
      <c r="E75" s="38">
        <v>0.06</v>
      </c>
      <c r="F75" s="53">
        <f t="shared" si="11"/>
        <v>-0.06</v>
      </c>
      <c r="G75" s="30"/>
      <c r="H75" s="38">
        <v>0.888</v>
      </c>
      <c r="I75" s="80">
        <f t="shared" si="9"/>
        <v>-0.888</v>
      </c>
      <c r="J75" s="30">
        <f t="shared" si="12"/>
      </c>
      <c r="K75" s="38">
        <f t="shared" si="13"/>
        <v>148</v>
      </c>
      <c r="L75" s="57" t="e">
        <f t="shared" si="10"/>
        <v>#VALUE!</v>
      </c>
    </row>
    <row r="76" spans="1:12" s="15" customFormat="1" ht="15.75">
      <c r="A76" s="134" t="s">
        <v>45</v>
      </c>
      <c r="B76" s="73">
        <v>40.95</v>
      </c>
      <c r="C76" s="123">
        <f>SUM(C77:C92)-C83-C84-C92</f>
        <v>0.062000000000000006</v>
      </c>
      <c r="D76" s="32">
        <f t="shared" si="8"/>
        <v>0.1514041514041514</v>
      </c>
      <c r="E76" s="37">
        <v>0.257</v>
      </c>
      <c r="F76" s="51">
        <f t="shared" si="11"/>
        <v>-0.195</v>
      </c>
      <c r="G76" s="29">
        <f>SUM(G77:G92)-G83-G84-G92</f>
        <v>0.9349999999999999</v>
      </c>
      <c r="H76" s="37">
        <v>3.5140000000000002</v>
      </c>
      <c r="I76" s="78">
        <f t="shared" si="9"/>
        <v>-2.579</v>
      </c>
      <c r="J76" s="29">
        <f t="shared" si="12"/>
        <v>150.8064516129032</v>
      </c>
      <c r="K76" s="37">
        <f t="shared" si="13"/>
        <v>136.73151750972764</v>
      </c>
      <c r="L76" s="56">
        <f t="shared" si="10"/>
        <v>14.074934103175565</v>
      </c>
    </row>
    <row r="77" spans="1:12" s="2" customFormat="1" ht="15" hidden="1">
      <c r="A77" s="64" t="s">
        <v>80</v>
      </c>
      <c r="B77" s="74">
        <v>0.14</v>
      </c>
      <c r="C77" s="30"/>
      <c r="D77" s="33">
        <f t="shared" si="8"/>
        <v>0</v>
      </c>
      <c r="E77" s="38"/>
      <c r="F77" s="53">
        <f t="shared" si="11"/>
        <v>0</v>
      </c>
      <c r="G77" s="30"/>
      <c r="H77" s="38"/>
      <c r="I77" s="80">
        <f t="shared" si="9"/>
        <v>0</v>
      </c>
      <c r="J77" s="30">
        <f t="shared" si="12"/>
      </c>
      <c r="K77" s="38">
        <f t="shared" si="13"/>
      </c>
      <c r="L77" s="57" t="e">
        <f t="shared" si="10"/>
        <v>#VALUE!</v>
      </c>
    </row>
    <row r="78" spans="1:12" s="2" customFormat="1" ht="15" hidden="1">
      <c r="A78" s="64" t="s">
        <v>81</v>
      </c>
      <c r="B78" s="74">
        <v>1.65</v>
      </c>
      <c r="C78" s="30"/>
      <c r="D78" s="33">
        <f t="shared" si="8"/>
        <v>0</v>
      </c>
      <c r="E78" s="38"/>
      <c r="F78" s="53">
        <f t="shared" si="11"/>
        <v>0</v>
      </c>
      <c r="G78" s="30"/>
      <c r="H78" s="38"/>
      <c r="I78" s="80">
        <f t="shared" si="9"/>
        <v>0</v>
      </c>
      <c r="J78" s="30">
        <f t="shared" si="12"/>
      </c>
      <c r="K78" s="38">
        <f t="shared" si="13"/>
      </c>
      <c r="L78" s="57" t="e">
        <f t="shared" si="10"/>
        <v>#VALUE!</v>
      </c>
    </row>
    <row r="79" spans="1:12" s="2" customFormat="1" ht="15" hidden="1">
      <c r="A79" s="64" t="s">
        <v>82</v>
      </c>
      <c r="B79" s="74">
        <v>0.54</v>
      </c>
      <c r="C79" s="30"/>
      <c r="D79" s="33">
        <f t="shared" si="8"/>
        <v>0</v>
      </c>
      <c r="E79" s="38"/>
      <c r="F79" s="53">
        <f t="shared" si="11"/>
        <v>0</v>
      </c>
      <c r="G79" s="30"/>
      <c r="H79" s="38"/>
      <c r="I79" s="80">
        <f t="shared" si="9"/>
        <v>0</v>
      </c>
      <c r="J79" s="30">
        <f t="shared" si="12"/>
      </c>
      <c r="K79" s="38">
        <f t="shared" si="13"/>
      </c>
      <c r="L79" s="57" t="e">
        <f t="shared" si="10"/>
        <v>#VALUE!</v>
      </c>
    </row>
    <row r="80" spans="1:12" s="2" customFormat="1" ht="15" hidden="1">
      <c r="A80" s="64" t="s">
        <v>83</v>
      </c>
      <c r="B80" s="74">
        <v>0.5800000000000001</v>
      </c>
      <c r="C80" s="30"/>
      <c r="D80" s="33">
        <f t="shared" si="8"/>
        <v>0</v>
      </c>
      <c r="E80" s="38"/>
      <c r="F80" s="53">
        <f t="shared" si="11"/>
        <v>0</v>
      </c>
      <c r="G80" s="30"/>
      <c r="H80" s="38"/>
      <c r="I80" s="80">
        <f t="shared" si="9"/>
        <v>0</v>
      </c>
      <c r="J80" s="30">
        <f t="shared" si="12"/>
      </c>
      <c r="K80" s="38">
        <f t="shared" si="13"/>
      </c>
      <c r="L80" s="57" t="e">
        <f t="shared" si="10"/>
        <v>#VALUE!</v>
      </c>
    </row>
    <row r="81" spans="1:12" s="2" customFormat="1" ht="15">
      <c r="A81" s="64" t="s">
        <v>46</v>
      </c>
      <c r="B81" s="74">
        <v>4.63</v>
      </c>
      <c r="C81" s="119">
        <v>0.035</v>
      </c>
      <c r="D81" s="33">
        <f t="shared" si="8"/>
        <v>0.7559395248380131</v>
      </c>
      <c r="E81" s="38"/>
      <c r="F81" s="53">
        <f t="shared" si="11"/>
        <v>0.035</v>
      </c>
      <c r="G81" s="30">
        <v>0.58</v>
      </c>
      <c r="H81" s="38"/>
      <c r="I81" s="80">
        <f t="shared" si="9"/>
        <v>0.58</v>
      </c>
      <c r="J81" s="30">
        <f t="shared" si="12"/>
        <v>165.7142857142857</v>
      </c>
      <c r="K81" s="38">
        <f t="shared" si="13"/>
      </c>
      <c r="L81" s="212" t="e">
        <f t="shared" si="10"/>
        <v>#VALUE!</v>
      </c>
    </row>
    <row r="82" spans="1:12" s="2" customFormat="1" ht="15">
      <c r="A82" s="64" t="s">
        <v>47</v>
      </c>
      <c r="B82" s="74">
        <v>6.43</v>
      </c>
      <c r="C82" s="119">
        <v>0.01</v>
      </c>
      <c r="D82" s="33">
        <f t="shared" si="8"/>
        <v>0.15552099533437014</v>
      </c>
      <c r="E82" s="38">
        <v>0.09</v>
      </c>
      <c r="F82" s="53">
        <f t="shared" si="11"/>
        <v>-0.08</v>
      </c>
      <c r="G82" s="30">
        <v>0.1</v>
      </c>
      <c r="H82" s="38">
        <v>1.01</v>
      </c>
      <c r="I82" s="80">
        <f t="shared" si="9"/>
        <v>-0.91</v>
      </c>
      <c r="J82" s="30">
        <f t="shared" si="12"/>
        <v>100</v>
      </c>
      <c r="K82" s="38">
        <f t="shared" si="13"/>
        <v>112.22222222222223</v>
      </c>
      <c r="L82" s="57">
        <f t="shared" si="10"/>
        <v>-12.222222222222229</v>
      </c>
    </row>
    <row r="83" spans="1:12" s="2" customFormat="1" ht="15" hidden="1">
      <c r="A83" s="64" t="s">
        <v>84</v>
      </c>
      <c r="B83" s="74">
        <v>0</v>
      </c>
      <c r="C83" s="30"/>
      <c r="D83" s="33" t="e">
        <f t="shared" si="8"/>
        <v>#DIV/0!</v>
      </c>
      <c r="E83" s="38"/>
      <c r="F83" s="53">
        <f t="shared" si="11"/>
        <v>0</v>
      </c>
      <c r="G83" s="30"/>
      <c r="H83" s="38"/>
      <c r="I83" s="80">
        <f t="shared" si="9"/>
        <v>0</v>
      </c>
      <c r="J83" s="30">
        <f t="shared" si="12"/>
      </c>
      <c r="K83" s="38">
        <f t="shared" si="13"/>
      </c>
      <c r="L83" s="57" t="e">
        <f t="shared" si="10"/>
        <v>#VALUE!</v>
      </c>
    </row>
    <row r="84" spans="1:12" s="2" customFormat="1" ht="15" hidden="1">
      <c r="A84" s="64" t="s">
        <v>85</v>
      </c>
      <c r="B84" s="74">
        <v>0</v>
      </c>
      <c r="C84" s="30"/>
      <c r="D84" s="33" t="e">
        <f t="shared" si="8"/>
        <v>#DIV/0!</v>
      </c>
      <c r="E84" s="38"/>
      <c r="F84" s="53">
        <f t="shared" si="11"/>
        <v>0</v>
      </c>
      <c r="G84" s="30"/>
      <c r="H84" s="38"/>
      <c r="I84" s="80">
        <f t="shared" si="9"/>
        <v>0</v>
      </c>
      <c r="J84" s="30">
        <f t="shared" si="12"/>
      </c>
      <c r="K84" s="38">
        <f t="shared" si="13"/>
      </c>
      <c r="L84" s="57" t="e">
        <f t="shared" si="10"/>
        <v>#VALUE!</v>
      </c>
    </row>
    <row r="85" spans="1:12" s="2" customFormat="1" ht="15" hidden="1">
      <c r="A85" s="64" t="s">
        <v>48</v>
      </c>
      <c r="B85" s="74">
        <v>4.25</v>
      </c>
      <c r="C85" s="30"/>
      <c r="D85" s="33">
        <f t="shared" si="8"/>
        <v>0</v>
      </c>
      <c r="E85" s="38"/>
      <c r="F85" s="53">
        <f t="shared" si="11"/>
        <v>0</v>
      </c>
      <c r="G85" s="30"/>
      <c r="H85" s="38"/>
      <c r="I85" s="80">
        <f t="shared" si="9"/>
        <v>0</v>
      </c>
      <c r="J85" s="30">
        <f t="shared" si="12"/>
      </c>
      <c r="K85" s="38">
        <f t="shared" si="13"/>
      </c>
      <c r="L85" s="57" t="e">
        <f t="shared" si="10"/>
        <v>#VALUE!</v>
      </c>
    </row>
    <row r="86" spans="1:12" s="2" customFormat="1" ht="15" hidden="1">
      <c r="A86" s="64" t="s">
        <v>86</v>
      </c>
      <c r="B86" s="74">
        <v>0</v>
      </c>
      <c r="C86" s="30"/>
      <c r="D86" s="33" t="e">
        <f t="shared" si="8"/>
        <v>#DIV/0!</v>
      </c>
      <c r="E86" s="38"/>
      <c r="F86" s="53">
        <f t="shared" si="11"/>
        <v>0</v>
      </c>
      <c r="G86" s="30"/>
      <c r="H86" s="38"/>
      <c r="I86" s="80">
        <f t="shared" si="9"/>
        <v>0</v>
      </c>
      <c r="J86" s="30">
        <f t="shared" si="12"/>
      </c>
      <c r="K86" s="38">
        <f t="shared" si="13"/>
      </c>
      <c r="L86" s="57" t="e">
        <f t="shared" si="10"/>
        <v>#VALUE!</v>
      </c>
    </row>
    <row r="87" spans="1:12" s="2" customFormat="1" ht="15" hidden="1">
      <c r="A87" s="64" t="s">
        <v>49</v>
      </c>
      <c r="B87" s="74">
        <v>8.99</v>
      </c>
      <c r="C87" s="30"/>
      <c r="D87" s="33">
        <f t="shared" si="8"/>
        <v>0</v>
      </c>
      <c r="E87" s="38">
        <v>0.145</v>
      </c>
      <c r="F87" s="53">
        <f t="shared" si="11"/>
        <v>-0.145</v>
      </c>
      <c r="G87" s="30"/>
      <c r="H87" s="38">
        <v>2.054</v>
      </c>
      <c r="I87" s="80">
        <f t="shared" si="9"/>
        <v>-2.054</v>
      </c>
      <c r="J87" s="30">
        <f t="shared" si="12"/>
      </c>
      <c r="K87" s="38">
        <f t="shared" si="13"/>
        <v>141.6551724137931</v>
      </c>
      <c r="L87" s="57" t="e">
        <f t="shared" si="10"/>
        <v>#VALUE!</v>
      </c>
    </row>
    <row r="88" spans="1:12" s="2" customFormat="1" ht="15">
      <c r="A88" s="64" t="s">
        <v>50</v>
      </c>
      <c r="B88" s="74">
        <v>4.23</v>
      </c>
      <c r="C88" s="119">
        <v>0.017</v>
      </c>
      <c r="D88" s="33">
        <f t="shared" si="8"/>
        <v>0.4018912529550827</v>
      </c>
      <c r="E88" s="38">
        <v>0.022</v>
      </c>
      <c r="F88" s="53">
        <f t="shared" si="11"/>
        <v>-0.0049999999999999975</v>
      </c>
      <c r="G88" s="30">
        <v>0.255</v>
      </c>
      <c r="H88" s="38">
        <v>0.45</v>
      </c>
      <c r="I88" s="80">
        <f t="shared" si="9"/>
        <v>-0.195</v>
      </c>
      <c r="J88" s="30">
        <f t="shared" si="12"/>
        <v>150</v>
      </c>
      <c r="K88" s="38">
        <f t="shared" si="13"/>
        <v>204.54545454545456</v>
      </c>
      <c r="L88" s="57">
        <f t="shared" si="10"/>
        <v>-54.54545454545456</v>
      </c>
    </row>
    <row r="89" spans="1:12" s="2" customFormat="1" ht="15" hidden="1">
      <c r="A89" s="64" t="s">
        <v>51</v>
      </c>
      <c r="B89" s="74">
        <v>7.15</v>
      </c>
      <c r="C89" s="30"/>
      <c r="D89" s="33">
        <f t="shared" si="8"/>
        <v>0</v>
      </c>
      <c r="E89" s="38"/>
      <c r="F89" s="53">
        <f t="shared" si="11"/>
        <v>0</v>
      </c>
      <c r="G89" s="30"/>
      <c r="H89" s="38"/>
      <c r="I89" s="80">
        <f t="shared" si="9"/>
        <v>0</v>
      </c>
      <c r="J89" s="30">
        <f t="shared" si="12"/>
      </c>
      <c r="K89" s="38">
        <f t="shared" si="13"/>
      </c>
      <c r="L89" s="57" t="e">
        <f t="shared" si="10"/>
        <v>#VALUE!</v>
      </c>
    </row>
    <row r="90" spans="1:12" s="2" customFormat="1" ht="15" hidden="1">
      <c r="A90" s="132" t="s">
        <v>52</v>
      </c>
      <c r="B90" s="74">
        <v>1.58</v>
      </c>
      <c r="C90" s="30"/>
      <c r="D90" s="33">
        <f t="shared" si="8"/>
        <v>0</v>
      </c>
      <c r="E90" s="38"/>
      <c r="F90" s="53">
        <f t="shared" si="11"/>
        <v>0</v>
      </c>
      <c r="G90" s="30"/>
      <c r="H90" s="38"/>
      <c r="I90" s="80">
        <f t="shared" si="9"/>
        <v>0</v>
      </c>
      <c r="J90" s="30">
        <f t="shared" si="12"/>
      </c>
      <c r="K90" s="38">
        <f t="shared" si="13"/>
      </c>
      <c r="L90" s="57" t="e">
        <f t="shared" si="10"/>
        <v>#VALUE!</v>
      </c>
    </row>
    <row r="91" spans="1:12" s="2" customFormat="1" ht="15" hidden="1">
      <c r="A91" s="64" t="s">
        <v>97</v>
      </c>
      <c r="B91" s="74">
        <v>0.79</v>
      </c>
      <c r="C91" s="30"/>
      <c r="D91" s="33">
        <f t="shared" si="8"/>
        <v>0</v>
      </c>
      <c r="E91" s="38"/>
      <c r="F91" s="53">
        <f t="shared" si="11"/>
        <v>0</v>
      </c>
      <c r="G91" s="30"/>
      <c r="H91" s="38"/>
      <c r="I91" s="80">
        <f t="shared" si="9"/>
        <v>0</v>
      </c>
      <c r="J91" s="30">
        <f t="shared" si="12"/>
      </c>
      <c r="K91" s="38">
        <f t="shared" si="13"/>
      </c>
      <c r="L91" s="57" t="e">
        <f t="shared" si="10"/>
        <v>#VALUE!</v>
      </c>
    </row>
    <row r="92" spans="1:12" s="2" customFormat="1" ht="15" hidden="1">
      <c r="A92" s="64" t="s">
        <v>87</v>
      </c>
      <c r="B92" s="74">
        <v>0</v>
      </c>
      <c r="C92" s="30"/>
      <c r="D92" s="33" t="e">
        <f t="shared" si="8"/>
        <v>#DIV/0!</v>
      </c>
      <c r="E92" s="38"/>
      <c r="F92" s="53">
        <f t="shared" si="11"/>
        <v>0</v>
      </c>
      <c r="G92" s="30"/>
      <c r="H92" s="38"/>
      <c r="I92" s="80">
        <f t="shared" si="9"/>
        <v>0</v>
      </c>
      <c r="J92" s="30">
        <f t="shared" si="12"/>
      </c>
      <c r="K92" s="38">
        <f t="shared" si="13"/>
      </c>
      <c r="L92" s="57" t="e">
        <f t="shared" si="10"/>
        <v>#VALUE!</v>
      </c>
    </row>
    <row r="93" spans="1:12" s="15" customFormat="1" ht="15.75">
      <c r="A93" s="134" t="s">
        <v>53</v>
      </c>
      <c r="B93" s="73">
        <v>14.3</v>
      </c>
      <c r="C93" s="29">
        <f>SUM(C94:C103)-C99</f>
        <v>0.22699999999999998</v>
      </c>
      <c r="D93" s="32">
        <f t="shared" si="8"/>
        <v>1.587412587412587</v>
      </c>
      <c r="E93" s="37">
        <v>0.043</v>
      </c>
      <c r="F93" s="51">
        <f t="shared" si="11"/>
        <v>0.184</v>
      </c>
      <c r="G93" s="29">
        <f>SUM(G94:G103)-G99</f>
        <v>3.7190000000000003</v>
      </c>
      <c r="H93" s="37">
        <v>0.54</v>
      </c>
      <c r="I93" s="78">
        <f t="shared" si="9"/>
        <v>3.1790000000000003</v>
      </c>
      <c r="J93" s="29">
        <f t="shared" si="12"/>
        <v>163.83259911894274</v>
      </c>
      <c r="K93" s="37">
        <f t="shared" si="13"/>
        <v>125.58139534883722</v>
      </c>
      <c r="L93" s="56">
        <f t="shared" si="10"/>
        <v>38.25120377010552</v>
      </c>
    </row>
    <row r="94" spans="1:12" s="2" customFormat="1" ht="15" hidden="1">
      <c r="A94" s="64" t="s">
        <v>88</v>
      </c>
      <c r="B94" s="74">
        <v>2.73</v>
      </c>
      <c r="C94" s="30"/>
      <c r="D94" s="33">
        <f t="shared" si="8"/>
        <v>0</v>
      </c>
      <c r="E94" s="38"/>
      <c r="F94" s="53">
        <f t="shared" si="11"/>
        <v>0</v>
      </c>
      <c r="G94" s="30"/>
      <c r="H94" s="38"/>
      <c r="I94" s="80">
        <f t="shared" si="9"/>
        <v>0</v>
      </c>
      <c r="J94" s="30">
        <f t="shared" si="12"/>
      </c>
      <c r="K94" s="38">
        <f t="shared" si="13"/>
      </c>
      <c r="L94" s="57" t="e">
        <f t="shared" si="10"/>
        <v>#VALUE!</v>
      </c>
    </row>
    <row r="95" spans="1:12" s="2" customFormat="1" ht="15">
      <c r="A95" s="64" t="s">
        <v>54</v>
      </c>
      <c r="B95" s="74">
        <v>4.52</v>
      </c>
      <c r="C95" s="30">
        <v>0.177</v>
      </c>
      <c r="D95" s="33">
        <f t="shared" si="8"/>
        <v>3.915929203539823</v>
      </c>
      <c r="E95" s="162">
        <v>0.038</v>
      </c>
      <c r="F95" s="53">
        <f t="shared" si="11"/>
        <v>0.13899999999999998</v>
      </c>
      <c r="G95" s="30">
        <v>2.934</v>
      </c>
      <c r="H95" s="38">
        <v>0.44</v>
      </c>
      <c r="I95" s="80">
        <f t="shared" si="9"/>
        <v>2.494</v>
      </c>
      <c r="J95" s="30">
        <f t="shared" si="12"/>
        <v>165.76271186440678</v>
      </c>
      <c r="K95" s="38">
        <f t="shared" si="13"/>
        <v>115.78947368421053</v>
      </c>
      <c r="L95" s="57">
        <f t="shared" si="10"/>
        <v>49.97323818019625</v>
      </c>
    </row>
    <row r="96" spans="1:12" s="2" customFormat="1" ht="15" hidden="1">
      <c r="A96" s="64" t="s">
        <v>55</v>
      </c>
      <c r="B96" s="74">
        <v>0.9099999999999999</v>
      </c>
      <c r="C96" s="30"/>
      <c r="D96" s="33">
        <f t="shared" si="8"/>
        <v>0</v>
      </c>
      <c r="E96" s="38"/>
      <c r="F96" s="53">
        <f t="shared" si="11"/>
        <v>0</v>
      </c>
      <c r="G96" s="30"/>
      <c r="H96" s="38"/>
      <c r="I96" s="80">
        <f t="shared" si="9"/>
        <v>0</v>
      </c>
      <c r="J96" s="30">
        <f t="shared" si="12"/>
      </c>
      <c r="K96" s="38">
        <f t="shared" si="13"/>
      </c>
      <c r="L96" s="57" t="e">
        <f t="shared" si="10"/>
        <v>#VALUE!</v>
      </c>
    </row>
    <row r="97" spans="1:12" s="2" customFormat="1" ht="15">
      <c r="A97" s="65" t="s">
        <v>56</v>
      </c>
      <c r="B97" s="81">
        <v>2.38</v>
      </c>
      <c r="C97" s="185">
        <v>0.05</v>
      </c>
      <c r="D97" s="82">
        <f t="shared" si="8"/>
        <v>2.100840336134454</v>
      </c>
      <c r="E97" s="41">
        <v>0.005</v>
      </c>
      <c r="F97" s="186">
        <f t="shared" si="11"/>
        <v>0.045000000000000005</v>
      </c>
      <c r="G97" s="39">
        <v>0.785</v>
      </c>
      <c r="H97" s="41">
        <v>0.1</v>
      </c>
      <c r="I97" s="83">
        <f t="shared" si="9"/>
        <v>0.685</v>
      </c>
      <c r="J97" s="39">
        <f t="shared" si="12"/>
        <v>157</v>
      </c>
      <c r="K97" s="41">
        <f t="shared" si="13"/>
        <v>200</v>
      </c>
      <c r="L97" s="99">
        <f t="shared" si="10"/>
        <v>-43</v>
      </c>
    </row>
    <row r="98" spans="1:12" s="2" customFormat="1" ht="15" hidden="1">
      <c r="A98" s="111" t="s">
        <v>57</v>
      </c>
      <c r="B98" s="106">
        <v>0.8799999999999999</v>
      </c>
      <c r="C98" s="107"/>
      <c r="D98" s="112">
        <f t="shared" si="8"/>
        <v>0</v>
      </c>
      <c r="E98" s="109"/>
      <c r="F98" s="114">
        <f t="shared" si="11"/>
        <v>0</v>
      </c>
      <c r="G98" s="107"/>
      <c r="H98" s="109"/>
      <c r="I98" s="113">
        <f t="shared" si="9"/>
        <v>0</v>
      </c>
      <c r="J98" s="107">
        <f t="shared" si="12"/>
      </c>
      <c r="K98" s="109">
        <f t="shared" si="13"/>
      </c>
      <c r="L98" s="98" t="e">
        <f t="shared" si="10"/>
        <v>#VALUE!</v>
      </c>
    </row>
    <row r="99" spans="1:12" s="2" customFormat="1" ht="15" hidden="1">
      <c r="A99" s="48" t="s">
        <v>89</v>
      </c>
      <c r="B99" s="74">
        <v>0</v>
      </c>
      <c r="C99" s="30"/>
      <c r="D99" s="33" t="e">
        <f t="shared" si="8"/>
        <v>#DIV/0!</v>
      </c>
      <c r="E99" s="38"/>
      <c r="F99" s="53">
        <f t="shared" si="11"/>
        <v>0</v>
      </c>
      <c r="G99" s="30"/>
      <c r="H99" s="38"/>
      <c r="I99" s="80">
        <f t="shared" si="9"/>
        <v>0</v>
      </c>
      <c r="J99" s="30">
        <f t="shared" si="12"/>
      </c>
      <c r="K99" s="38">
        <f t="shared" si="13"/>
      </c>
      <c r="L99" s="57" t="e">
        <f t="shared" si="10"/>
        <v>#VALUE!</v>
      </c>
    </row>
    <row r="100" spans="1:12" s="2" customFormat="1" ht="15" hidden="1">
      <c r="A100" s="48" t="s">
        <v>58</v>
      </c>
      <c r="B100" s="74">
        <v>0.46</v>
      </c>
      <c r="C100" s="30"/>
      <c r="D100" s="33">
        <f t="shared" si="8"/>
        <v>0</v>
      </c>
      <c r="E100" s="38"/>
      <c r="F100" s="53">
        <f t="shared" si="11"/>
        <v>0</v>
      </c>
      <c r="G100" s="30"/>
      <c r="H100" s="38"/>
      <c r="I100" s="80">
        <f t="shared" si="9"/>
        <v>0</v>
      </c>
      <c r="J100" s="30">
        <f t="shared" si="12"/>
      </c>
      <c r="K100" s="38">
        <f t="shared" si="13"/>
      </c>
      <c r="L100" s="57" t="e">
        <f t="shared" si="10"/>
        <v>#VALUE!</v>
      </c>
    </row>
    <row r="101" spans="1:12" s="2" customFormat="1" ht="15" hidden="1">
      <c r="A101" s="48" t="s">
        <v>59</v>
      </c>
      <c r="B101" s="74">
        <v>2.01</v>
      </c>
      <c r="C101" s="30"/>
      <c r="D101" s="33">
        <f t="shared" si="8"/>
        <v>0</v>
      </c>
      <c r="E101" s="38"/>
      <c r="F101" s="53">
        <f t="shared" si="11"/>
        <v>0</v>
      </c>
      <c r="G101" s="30"/>
      <c r="H101" s="38"/>
      <c r="I101" s="80">
        <f t="shared" si="9"/>
        <v>0</v>
      </c>
      <c r="J101" s="30">
        <f t="shared" si="12"/>
      </c>
      <c r="K101" s="38">
        <f t="shared" si="13"/>
      </c>
      <c r="L101" s="57" t="e">
        <f t="shared" si="10"/>
        <v>#VALUE!</v>
      </c>
    </row>
    <row r="102" spans="1:12" s="2" customFormat="1" ht="15" hidden="1">
      <c r="A102" s="48" t="s">
        <v>90</v>
      </c>
      <c r="B102" s="74">
        <v>0.41</v>
      </c>
      <c r="C102" s="30"/>
      <c r="D102" s="33">
        <f t="shared" si="8"/>
        <v>0</v>
      </c>
      <c r="E102" s="38"/>
      <c r="F102" s="53">
        <f t="shared" si="11"/>
        <v>0</v>
      </c>
      <c r="G102" s="30"/>
      <c r="H102" s="38"/>
      <c r="I102" s="80">
        <f t="shared" si="9"/>
        <v>0</v>
      </c>
      <c r="J102" s="30">
        <f t="shared" si="12"/>
      </c>
      <c r="K102" s="38">
        <f t="shared" si="13"/>
      </c>
      <c r="L102" s="57" t="e">
        <f t="shared" si="10"/>
        <v>#VALUE!</v>
      </c>
    </row>
    <row r="103" spans="1:12" s="2" customFormat="1" ht="15" hidden="1">
      <c r="A103" s="49" t="s">
        <v>91</v>
      </c>
      <c r="B103" s="81">
        <v>999999999</v>
      </c>
      <c r="C103" s="39"/>
      <c r="D103" s="82">
        <f t="shared" si="8"/>
        <v>0</v>
      </c>
      <c r="E103" s="41"/>
      <c r="F103" s="101">
        <f t="shared" si="11"/>
        <v>0</v>
      </c>
      <c r="G103" s="39"/>
      <c r="H103" s="41"/>
      <c r="I103" s="83">
        <f t="shared" si="9"/>
        <v>0</v>
      </c>
      <c r="J103" s="39">
        <f t="shared" si="12"/>
      </c>
      <c r="K103" s="41">
        <f t="shared" si="13"/>
      </c>
      <c r="L103" s="99" t="e">
        <f t="shared" si="10"/>
        <v>#VALUE!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 t="s">
        <v>115</v>
      </c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5"/>
      <c r="C149" s="195"/>
      <c r="D149" s="195"/>
    </row>
    <row r="150" spans="1:2" s="8" customFormat="1" ht="15.75">
      <c r="A150" s="21"/>
      <c r="B150" s="6"/>
    </row>
    <row r="151" spans="1:4" s="8" customFormat="1" ht="15">
      <c r="A151" s="6"/>
      <c r="B151" s="195"/>
      <c r="C151" s="195"/>
      <c r="D151" s="19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5" sqref="E65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11.625" style="9" customWidth="1"/>
    <col min="14" max="14" width="11.125" style="9" hidden="1" customWidth="1"/>
    <col min="15" max="16384" width="9.125" style="9" customWidth="1"/>
  </cols>
  <sheetData>
    <row r="1" spans="1:12" ht="16.5" customHeight="1">
      <c r="A1" s="204" t="s">
        <v>110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6.5" customHeight="1">
      <c r="A2" s="11" t="str">
        <f>зерноск!A2</f>
        <v>по состоянию на 17 августа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18" customHeight="1">
      <c r="A4" s="202" t="s">
        <v>1</v>
      </c>
      <c r="B4" s="196" t="s">
        <v>121</v>
      </c>
      <c r="C4" s="196" t="s">
        <v>113</v>
      </c>
      <c r="D4" s="196"/>
      <c r="E4" s="198"/>
      <c r="F4" s="198"/>
      <c r="G4" s="196" t="s">
        <v>114</v>
      </c>
      <c r="H4" s="198"/>
      <c r="I4" s="198"/>
      <c r="J4" s="199" t="s">
        <v>0</v>
      </c>
      <c r="K4" s="199"/>
      <c r="L4" s="199"/>
    </row>
    <row r="5" spans="1:12" s="10" customFormat="1" ht="47.25">
      <c r="A5" s="203"/>
      <c r="B5" s="196"/>
      <c r="C5" s="1" t="s">
        <v>105</v>
      </c>
      <c r="D5" s="63" t="s">
        <v>122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130" t="s">
        <v>2</v>
      </c>
      <c r="B6" s="72">
        <v>173.5</v>
      </c>
      <c r="C6" s="25">
        <f>C7+C26+C37+C46+C54+C69+C76+C93</f>
        <v>39.1012</v>
      </c>
      <c r="D6" s="31">
        <f>C6/B6*100</f>
        <v>22.53671469740634</v>
      </c>
      <c r="E6" s="31">
        <v>34.809099999999994</v>
      </c>
      <c r="F6" s="50">
        <f aca="true" t="shared" si="0" ref="F6:F71">C6-E6</f>
        <v>4.292100000000005</v>
      </c>
      <c r="G6" s="25">
        <f>G7+G26+G37+G46+G54+G69+G76+G93</f>
        <v>626.3043999999999</v>
      </c>
      <c r="H6" s="31">
        <v>510.48370000000006</v>
      </c>
      <c r="I6" s="50">
        <f>G6-H6</f>
        <v>115.82069999999982</v>
      </c>
      <c r="J6" s="62">
        <f>G6/C6*10</f>
        <v>160.17523758861617</v>
      </c>
      <c r="K6" s="31">
        <f>H6/E6*10</f>
        <v>146.65236963897377</v>
      </c>
      <c r="L6" s="88">
        <f>J6-K6</f>
        <v>13.522867949642404</v>
      </c>
    </row>
    <row r="7" spans="1:12" s="15" customFormat="1" ht="15.75">
      <c r="A7" s="131" t="s">
        <v>3</v>
      </c>
      <c r="B7" s="73">
        <v>21.71</v>
      </c>
      <c r="C7" s="26">
        <f>SUM(C8:C24)</f>
        <v>2.4606999999999997</v>
      </c>
      <c r="D7" s="32">
        <f aca="true" t="shared" si="1" ref="D7:D36">C7/B7*100</f>
        <v>11.334408106863195</v>
      </c>
      <c r="E7" s="32">
        <v>2.7036</v>
      </c>
      <c r="F7" s="51">
        <f t="shared" si="0"/>
        <v>-0.24290000000000012</v>
      </c>
      <c r="G7" s="26">
        <f>SUM(G8:G24)</f>
        <v>47.9204</v>
      </c>
      <c r="H7" s="32">
        <v>21.225</v>
      </c>
      <c r="I7" s="51">
        <f aca="true" t="shared" si="2" ref="I7:I70">G7-H7</f>
        <v>26.6954</v>
      </c>
      <c r="J7" s="29">
        <f>IF(C7&gt;0,G7/C7*10,"")</f>
        <v>194.7429593205186</v>
      </c>
      <c r="K7" s="37">
        <f>IF(E7&gt;0,H7/E7*10,"")</f>
        <v>78.50643586329339</v>
      </c>
      <c r="L7" s="56">
        <f aca="true" t="shared" si="3" ref="L7:L70">J7-K7</f>
        <v>116.2365234572252</v>
      </c>
    </row>
    <row r="8" spans="1:12" s="2" customFormat="1" ht="15">
      <c r="A8" s="132" t="s">
        <v>4</v>
      </c>
      <c r="B8" s="74">
        <v>3.25</v>
      </c>
      <c r="C8" s="30">
        <v>0.3</v>
      </c>
      <c r="D8" s="38">
        <f t="shared" si="1"/>
        <v>9.23076923076923</v>
      </c>
      <c r="E8" s="38">
        <v>1.39</v>
      </c>
      <c r="F8" s="57">
        <f t="shared" si="0"/>
        <v>-1.0899999999999999</v>
      </c>
      <c r="G8" s="30">
        <v>1.85</v>
      </c>
      <c r="H8" s="38">
        <v>12.36</v>
      </c>
      <c r="I8" s="57">
        <f t="shared" si="2"/>
        <v>-10.51</v>
      </c>
      <c r="J8" s="30">
        <f aca="true" t="shared" si="4" ref="J8:J71">IF(C8&gt;0,G8/C8*10,"")</f>
        <v>61.66666666666667</v>
      </c>
      <c r="K8" s="38">
        <f aca="true" t="shared" si="5" ref="K8:K71">IF(E8&gt;0,H8/E8*10,"")</f>
        <v>88.92086330935251</v>
      </c>
      <c r="L8" s="57">
        <f t="shared" si="3"/>
        <v>-27.25419664268584</v>
      </c>
    </row>
    <row r="9" spans="1:12" s="2" customFormat="1" ht="15">
      <c r="A9" s="132" t="s">
        <v>5</v>
      </c>
      <c r="B9" s="74">
        <v>1.13</v>
      </c>
      <c r="C9" s="119">
        <v>0.0509</v>
      </c>
      <c r="D9" s="38">
        <f t="shared" si="1"/>
        <v>4.504424778761063</v>
      </c>
      <c r="E9" s="38">
        <v>0.0278</v>
      </c>
      <c r="F9" s="57">
        <f t="shared" si="0"/>
        <v>0.023100000000000002</v>
      </c>
      <c r="G9" s="30">
        <v>0.947</v>
      </c>
      <c r="H9" s="38">
        <v>0.863</v>
      </c>
      <c r="I9" s="57">
        <f t="shared" si="2"/>
        <v>0.08399999999999996</v>
      </c>
      <c r="J9" s="30">
        <f t="shared" si="4"/>
        <v>186.05108055009822</v>
      </c>
      <c r="K9" s="38">
        <f t="shared" si="5"/>
        <v>310.43165467625903</v>
      </c>
      <c r="L9" s="57">
        <f t="shared" si="3"/>
        <v>-124.38057412616081</v>
      </c>
    </row>
    <row r="10" spans="1:12" s="2" customFormat="1" ht="15">
      <c r="A10" s="132" t="s">
        <v>6</v>
      </c>
      <c r="B10" s="74">
        <v>1.01</v>
      </c>
      <c r="C10" s="30">
        <v>0.05</v>
      </c>
      <c r="D10" s="38">
        <f t="shared" si="1"/>
        <v>4.9504950495049505</v>
      </c>
      <c r="E10" s="38">
        <v>0.04</v>
      </c>
      <c r="F10" s="57">
        <f t="shared" si="0"/>
        <v>0.010000000000000002</v>
      </c>
      <c r="G10" s="30">
        <v>0.36</v>
      </c>
      <c r="H10" s="38">
        <v>0.5</v>
      </c>
      <c r="I10" s="57">
        <f t="shared" si="2"/>
        <v>-0.14</v>
      </c>
      <c r="J10" s="30">
        <f t="shared" si="4"/>
        <v>72</v>
      </c>
      <c r="K10" s="38">
        <f t="shared" si="5"/>
        <v>125</v>
      </c>
      <c r="L10" s="57">
        <f t="shared" si="3"/>
        <v>-53</v>
      </c>
    </row>
    <row r="11" spans="1:12" s="2" customFormat="1" ht="15">
      <c r="A11" s="132" t="s">
        <v>7</v>
      </c>
      <c r="B11" s="74">
        <v>2.58</v>
      </c>
      <c r="C11" s="30">
        <v>0.55</v>
      </c>
      <c r="D11" s="38">
        <f t="shared" si="1"/>
        <v>21.317829457364343</v>
      </c>
      <c r="E11" s="38">
        <v>0.44</v>
      </c>
      <c r="F11" s="57">
        <f t="shared" si="0"/>
        <v>0.11000000000000004</v>
      </c>
      <c r="G11" s="30">
        <v>12.9</v>
      </c>
      <c r="H11" s="38">
        <v>2.6</v>
      </c>
      <c r="I11" s="57">
        <f t="shared" si="2"/>
        <v>10.3</v>
      </c>
      <c r="J11" s="30">
        <f t="shared" si="4"/>
        <v>234.54545454545453</v>
      </c>
      <c r="K11" s="38">
        <f t="shared" si="5"/>
        <v>59.09090909090909</v>
      </c>
      <c r="L11" s="57">
        <f t="shared" si="3"/>
        <v>175.45454545454544</v>
      </c>
    </row>
    <row r="12" spans="1:12" s="2" customFormat="1" ht="15">
      <c r="A12" s="132" t="s">
        <v>8</v>
      </c>
      <c r="B12" s="74">
        <v>0.34</v>
      </c>
      <c r="C12" s="119">
        <v>0.023</v>
      </c>
      <c r="D12" s="38">
        <f t="shared" si="1"/>
        <v>6.764705882352941</v>
      </c>
      <c r="E12" s="38">
        <v>0.0118</v>
      </c>
      <c r="F12" s="57">
        <f t="shared" si="0"/>
        <v>0.0112</v>
      </c>
      <c r="G12" s="30">
        <v>0.692</v>
      </c>
      <c r="H12" s="38">
        <v>0.67</v>
      </c>
      <c r="I12" s="57">
        <f t="shared" si="2"/>
        <v>0.02199999999999991</v>
      </c>
      <c r="J12" s="30">
        <f t="shared" si="4"/>
        <v>300.8695652173913</v>
      </c>
      <c r="K12" s="38">
        <f t="shared" si="5"/>
        <v>567.7966101694916</v>
      </c>
      <c r="L12" s="57">
        <f t="shared" si="3"/>
        <v>-266.9270449521003</v>
      </c>
    </row>
    <row r="13" spans="1:14" s="2" customFormat="1" ht="15">
      <c r="A13" s="132" t="s">
        <v>9</v>
      </c>
      <c r="B13" s="74">
        <v>0.47000000000000003</v>
      </c>
      <c r="C13" s="119">
        <v>0.039</v>
      </c>
      <c r="D13" s="38">
        <f t="shared" si="1"/>
        <v>8.297872340425531</v>
      </c>
      <c r="E13" s="38">
        <v>0.04</v>
      </c>
      <c r="F13" s="57">
        <f t="shared" si="0"/>
        <v>-0.0010000000000000009</v>
      </c>
      <c r="G13" s="30">
        <v>0.55</v>
      </c>
      <c r="H13" s="38">
        <v>0.5</v>
      </c>
      <c r="I13" s="57">
        <f t="shared" si="2"/>
        <v>0.050000000000000044</v>
      </c>
      <c r="J13" s="30">
        <f t="shared" si="4"/>
        <v>141.02564102564105</v>
      </c>
      <c r="K13" s="38">
        <f t="shared" si="5"/>
        <v>125</v>
      </c>
      <c r="L13" s="57">
        <f t="shared" si="3"/>
        <v>16.02564102564105</v>
      </c>
      <c r="M13" s="24"/>
      <c r="N13" s="24"/>
    </row>
    <row r="14" spans="1:12" s="2" customFormat="1" ht="15" hidden="1">
      <c r="A14" s="132" t="s">
        <v>10</v>
      </c>
      <c r="B14" s="74">
        <v>0.36</v>
      </c>
      <c r="C14" s="30"/>
      <c r="D14" s="38">
        <f t="shared" si="1"/>
        <v>0</v>
      </c>
      <c r="E14" s="38"/>
      <c r="F14" s="57">
        <f t="shared" si="0"/>
        <v>0</v>
      </c>
      <c r="G14" s="30"/>
      <c r="H14" s="38"/>
      <c r="I14" s="57">
        <f t="shared" si="2"/>
        <v>0</v>
      </c>
      <c r="J14" s="30">
        <f t="shared" si="4"/>
      </c>
      <c r="K14" s="38">
        <f t="shared" si="5"/>
      </c>
      <c r="L14" s="57" t="e">
        <f t="shared" si="3"/>
        <v>#VALUE!</v>
      </c>
    </row>
    <row r="15" spans="1:12" s="2" customFormat="1" ht="15">
      <c r="A15" s="132" t="s">
        <v>11</v>
      </c>
      <c r="B15" s="74">
        <v>0.32</v>
      </c>
      <c r="C15" s="119">
        <v>0.03</v>
      </c>
      <c r="D15" s="38">
        <f t="shared" si="1"/>
        <v>9.375</v>
      </c>
      <c r="E15" s="38">
        <v>0.014</v>
      </c>
      <c r="F15" s="57">
        <f t="shared" si="0"/>
        <v>0.016</v>
      </c>
      <c r="G15" s="30">
        <v>0.72</v>
      </c>
      <c r="H15" s="38">
        <v>0.37</v>
      </c>
      <c r="I15" s="57">
        <f t="shared" si="2"/>
        <v>0.35</v>
      </c>
      <c r="J15" s="30">
        <f t="shared" si="4"/>
        <v>240</v>
      </c>
      <c r="K15" s="38">
        <f t="shared" si="5"/>
        <v>264.2857142857143</v>
      </c>
      <c r="L15" s="57">
        <f t="shared" si="3"/>
        <v>-24.285714285714278</v>
      </c>
    </row>
    <row r="16" spans="1:12" s="2" customFormat="1" ht="15" hidden="1">
      <c r="A16" s="132" t="s">
        <v>12</v>
      </c>
      <c r="B16" s="74">
        <v>0.66</v>
      </c>
      <c r="C16" s="30"/>
      <c r="D16" s="38">
        <f t="shared" si="1"/>
        <v>0</v>
      </c>
      <c r="E16" s="38"/>
      <c r="F16" s="57">
        <f t="shared" si="0"/>
        <v>0</v>
      </c>
      <c r="G16" s="30"/>
      <c r="H16" s="38"/>
      <c r="I16" s="57">
        <f t="shared" si="2"/>
        <v>0</v>
      </c>
      <c r="J16" s="30">
        <f t="shared" si="4"/>
      </c>
      <c r="K16" s="38">
        <f t="shared" si="5"/>
      </c>
      <c r="L16" s="57" t="e">
        <f t="shared" si="3"/>
        <v>#VALUE!</v>
      </c>
    </row>
    <row r="17" spans="1:12" s="2" customFormat="1" ht="15">
      <c r="A17" s="132" t="s">
        <v>92</v>
      </c>
      <c r="B17" s="74">
        <v>6.69</v>
      </c>
      <c r="C17" s="30">
        <v>1.02</v>
      </c>
      <c r="D17" s="38">
        <f t="shared" si="1"/>
        <v>15.246636771300448</v>
      </c>
      <c r="E17" s="38"/>
      <c r="F17" s="57">
        <f t="shared" si="0"/>
        <v>1.02</v>
      </c>
      <c r="G17" s="30">
        <v>23.96</v>
      </c>
      <c r="H17" s="38"/>
      <c r="I17" s="57">
        <f t="shared" si="2"/>
        <v>23.96</v>
      </c>
      <c r="J17" s="30">
        <f t="shared" si="4"/>
        <v>234.90196078431376</v>
      </c>
      <c r="K17" s="38">
        <f t="shared" si="5"/>
      </c>
      <c r="L17" s="212" t="e">
        <f t="shared" si="3"/>
        <v>#VALUE!</v>
      </c>
    </row>
    <row r="18" spans="1:12" s="2" customFormat="1" ht="15">
      <c r="A18" s="132" t="s">
        <v>13</v>
      </c>
      <c r="B18" s="187">
        <v>0.03999999999999917</v>
      </c>
      <c r="C18" s="119">
        <v>0.0208</v>
      </c>
      <c r="D18" s="38">
        <f t="shared" si="1"/>
        <v>52.00000000000108</v>
      </c>
      <c r="E18" s="38">
        <v>0.66</v>
      </c>
      <c r="F18" s="57">
        <f t="shared" si="0"/>
        <v>-0.6392</v>
      </c>
      <c r="G18" s="30">
        <v>0.0624</v>
      </c>
      <c r="H18" s="38">
        <v>1.89</v>
      </c>
      <c r="I18" s="57">
        <f t="shared" si="2"/>
        <v>-1.8276</v>
      </c>
      <c r="J18" s="30">
        <f t="shared" si="4"/>
        <v>30</v>
      </c>
      <c r="K18" s="38">
        <f t="shared" si="5"/>
        <v>28.636363636363633</v>
      </c>
      <c r="L18" s="57">
        <f t="shared" si="3"/>
        <v>1.3636363636363669</v>
      </c>
    </row>
    <row r="19" spans="1:12" s="2" customFormat="1" ht="15">
      <c r="A19" s="132" t="s">
        <v>14</v>
      </c>
      <c r="B19" s="74">
        <v>0.9400000000000001</v>
      </c>
      <c r="C19" s="119">
        <v>0.042</v>
      </c>
      <c r="D19" s="38">
        <f t="shared" si="1"/>
        <v>4.468085106382979</v>
      </c>
      <c r="E19" s="38">
        <v>0.022</v>
      </c>
      <c r="F19" s="57">
        <f t="shared" si="0"/>
        <v>0.020000000000000004</v>
      </c>
      <c r="G19" s="30">
        <v>0.234</v>
      </c>
      <c r="H19" s="38">
        <v>0.416</v>
      </c>
      <c r="I19" s="57">
        <f t="shared" si="2"/>
        <v>-0.18199999999999997</v>
      </c>
      <c r="J19" s="30">
        <f t="shared" si="4"/>
        <v>55.71428571428571</v>
      </c>
      <c r="K19" s="38">
        <f t="shared" si="5"/>
        <v>189.0909090909091</v>
      </c>
      <c r="L19" s="57">
        <f t="shared" si="3"/>
        <v>-133.3766233766234</v>
      </c>
    </row>
    <row r="20" spans="1:12" s="2" customFormat="1" ht="15">
      <c r="A20" s="132" t="s">
        <v>15</v>
      </c>
      <c r="B20" s="74">
        <v>0.42000000000000004</v>
      </c>
      <c r="C20" s="119">
        <v>0.015</v>
      </c>
      <c r="D20" s="38">
        <f t="shared" si="1"/>
        <v>3.571428571428571</v>
      </c>
      <c r="E20" s="38">
        <v>0.005</v>
      </c>
      <c r="F20" s="57">
        <f t="shared" si="0"/>
        <v>0.009999999999999998</v>
      </c>
      <c r="G20" s="30">
        <v>0.09</v>
      </c>
      <c r="H20" s="38">
        <v>0.112</v>
      </c>
      <c r="I20" s="57">
        <f t="shared" si="2"/>
        <v>-0.022000000000000006</v>
      </c>
      <c r="J20" s="30">
        <f t="shared" si="4"/>
        <v>60</v>
      </c>
      <c r="K20" s="38">
        <f t="shared" si="5"/>
        <v>224</v>
      </c>
      <c r="L20" s="57">
        <f t="shared" si="3"/>
        <v>-164</v>
      </c>
    </row>
    <row r="21" spans="1:12" s="2" customFormat="1" ht="15">
      <c r="A21" s="132" t="s">
        <v>16</v>
      </c>
      <c r="B21" s="74">
        <v>0.21</v>
      </c>
      <c r="C21" s="182">
        <v>0.005</v>
      </c>
      <c r="D21" s="38">
        <f t="shared" si="1"/>
        <v>2.3809523809523814</v>
      </c>
      <c r="E21" s="38"/>
      <c r="F21" s="57">
        <f t="shared" si="0"/>
        <v>0.005</v>
      </c>
      <c r="G21" s="119">
        <v>0.021</v>
      </c>
      <c r="H21" s="38"/>
      <c r="I21" s="57">
        <f t="shared" si="2"/>
        <v>0.021</v>
      </c>
      <c r="J21" s="30">
        <f t="shared" si="4"/>
        <v>42</v>
      </c>
      <c r="K21" s="38">
        <f t="shared" si="5"/>
      </c>
      <c r="L21" s="212" t="e">
        <f t="shared" si="3"/>
        <v>#VALUE!</v>
      </c>
    </row>
    <row r="22" spans="1:12" s="2" customFormat="1" ht="15" hidden="1">
      <c r="A22" s="132" t="s">
        <v>17</v>
      </c>
      <c r="B22" s="74">
        <v>0.43</v>
      </c>
      <c r="C22" s="30"/>
      <c r="D22" s="38">
        <f t="shared" si="1"/>
        <v>0</v>
      </c>
      <c r="E22" s="38">
        <v>0.01</v>
      </c>
      <c r="F22" s="57">
        <f t="shared" si="0"/>
        <v>-0.01</v>
      </c>
      <c r="G22" s="30"/>
      <c r="H22" s="38">
        <v>0.15</v>
      </c>
      <c r="I22" s="57">
        <f t="shared" si="2"/>
        <v>-0.15</v>
      </c>
      <c r="J22" s="30">
        <f t="shared" si="4"/>
      </c>
      <c r="K22" s="38">
        <f t="shared" si="5"/>
        <v>150</v>
      </c>
      <c r="L22" s="57" t="e">
        <f t="shared" si="3"/>
        <v>#VALUE!</v>
      </c>
    </row>
    <row r="23" spans="1:12" s="2" customFormat="1" ht="15">
      <c r="A23" s="132" t="s">
        <v>18</v>
      </c>
      <c r="B23" s="74">
        <v>1.72</v>
      </c>
      <c r="C23" s="30">
        <v>0.21</v>
      </c>
      <c r="D23" s="38">
        <f t="shared" si="1"/>
        <v>12.209302325581394</v>
      </c>
      <c r="E23" s="38">
        <v>0.043</v>
      </c>
      <c r="F23" s="57">
        <f t="shared" si="0"/>
        <v>0.16699999999999998</v>
      </c>
      <c r="G23" s="30">
        <v>2.8</v>
      </c>
      <c r="H23" s="38">
        <v>0.794</v>
      </c>
      <c r="I23" s="57">
        <f t="shared" si="2"/>
        <v>2.006</v>
      </c>
      <c r="J23" s="30">
        <f t="shared" si="4"/>
        <v>133.33333333333331</v>
      </c>
      <c r="K23" s="38">
        <f t="shared" si="5"/>
        <v>184.6511627906977</v>
      </c>
      <c r="L23" s="57">
        <f t="shared" si="3"/>
        <v>-51.31782945736438</v>
      </c>
    </row>
    <row r="24" spans="1:12" s="2" customFormat="1" ht="15">
      <c r="A24" s="132" t="s">
        <v>19</v>
      </c>
      <c r="B24" s="74">
        <v>1.1199999999999999</v>
      </c>
      <c r="C24" s="30">
        <v>0.105</v>
      </c>
      <c r="D24" s="38">
        <f t="shared" si="1"/>
        <v>9.375</v>
      </c>
      <c r="E24" s="38"/>
      <c r="F24" s="57">
        <f t="shared" si="0"/>
        <v>0.105</v>
      </c>
      <c r="G24" s="30">
        <v>2.734</v>
      </c>
      <c r="H24" s="38"/>
      <c r="I24" s="57">
        <f t="shared" si="2"/>
        <v>2.734</v>
      </c>
      <c r="J24" s="30">
        <f t="shared" si="4"/>
        <v>260.3809523809524</v>
      </c>
      <c r="K24" s="38">
        <f t="shared" si="5"/>
      </c>
      <c r="L24" s="212" t="e">
        <f t="shared" si="3"/>
        <v>#VALUE!</v>
      </c>
    </row>
    <row r="25" spans="1:12" s="2" customFormat="1" ht="15" hidden="1">
      <c r="A25" s="132" t="s">
        <v>107</v>
      </c>
      <c r="B25" s="74">
        <v>0.01</v>
      </c>
      <c r="C25" s="30"/>
      <c r="D25" s="38">
        <f t="shared" si="1"/>
        <v>0</v>
      </c>
      <c r="E25" s="38"/>
      <c r="F25" s="57"/>
      <c r="G25" s="30"/>
      <c r="H25" s="38"/>
      <c r="I25" s="57"/>
      <c r="J25" s="30">
        <f t="shared" si="4"/>
      </c>
      <c r="K25" s="38">
        <f t="shared" si="5"/>
      </c>
      <c r="L25" s="57" t="e">
        <f t="shared" si="3"/>
        <v>#VALUE!</v>
      </c>
    </row>
    <row r="26" spans="1:12" s="15" customFormat="1" ht="15.75">
      <c r="A26" s="131" t="s">
        <v>20</v>
      </c>
      <c r="B26" s="73">
        <v>5.6</v>
      </c>
      <c r="C26" s="26">
        <f>SUM(C27:C36)-C30</f>
        <v>0.222</v>
      </c>
      <c r="D26" s="32">
        <f t="shared" si="1"/>
        <v>3.9642857142857144</v>
      </c>
      <c r="E26" s="32">
        <v>0.16</v>
      </c>
      <c r="F26" s="51">
        <f t="shared" si="0"/>
        <v>0.062</v>
      </c>
      <c r="G26" s="26">
        <f>SUM(G27:G36)-G30</f>
        <v>4.625</v>
      </c>
      <c r="H26" s="32">
        <v>3.172</v>
      </c>
      <c r="I26" s="51">
        <f t="shared" si="2"/>
        <v>1.4529999999999998</v>
      </c>
      <c r="J26" s="29">
        <f t="shared" si="4"/>
        <v>208.33333333333331</v>
      </c>
      <c r="K26" s="37">
        <f t="shared" si="5"/>
        <v>198.25</v>
      </c>
      <c r="L26" s="56">
        <f t="shared" si="3"/>
        <v>10.083333333333314</v>
      </c>
    </row>
    <row r="27" spans="1:12" s="2" customFormat="1" ht="15.75" hidden="1">
      <c r="A27" s="132" t="s">
        <v>61</v>
      </c>
      <c r="B27" s="74">
        <v>0.02</v>
      </c>
      <c r="C27" s="27"/>
      <c r="D27" s="32">
        <f t="shared" si="1"/>
        <v>0</v>
      </c>
      <c r="E27" s="33"/>
      <c r="F27" s="53">
        <f t="shared" si="0"/>
        <v>0</v>
      </c>
      <c r="G27" s="27"/>
      <c r="H27" s="33"/>
      <c r="I27" s="53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.75" hidden="1">
      <c r="A28" s="132" t="s">
        <v>21</v>
      </c>
      <c r="B28" s="74">
        <v>0.04</v>
      </c>
      <c r="C28" s="27"/>
      <c r="D28" s="32">
        <f t="shared" si="1"/>
        <v>0</v>
      </c>
      <c r="E28" s="33"/>
      <c r="F28" s="53">
        <f t="shared" si="0"/>
        <v>0</v>
      </c>
      <c r="G28" s="27"/>
      <c r="H28" s="33"/>
      <c r="I28" s="53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.75" hidden="1">
      <c r="A29" s="132" t="s">
        <v>22</v>
      </c>
      <c r="B29" s="74">
        <v>0.09</v>
      </c>
      <c r="C29" s="27"/>
      <c r="D29" s="32">
        <f t="shared" si="1"/>
        <v>0</v>
      </c>
      <c r="E29" s="33"/>
      <c r="F29" s="53">
        <f t="shared" si="0"/>
        <v>0</v>
      </c>
      <c r="G29" s="27"/>
      <c r="H29" s="33"/>
      <c r="I29" s="53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.75" hidden="1">
      <c r="A30" s="132" t="s">
        <v>62</v>
      </c>
      <c r="B30" s="74">
        <v>0</v>
      </c>
      <c r="C30" s="27"/>
      <c r="D30" s="32" t="e">
        <f t="shared" si="1"/>
        <v>#DIV/0!</v>
      </c>
      <c r="E30" s="33"/>
      <c r="F30" s="53">
        <f t="shared" si="0"/>
        <v>0</v>
      </c>
      <c r="G30" s="27"/>
      <c r="H30" s="33"/>
      <c r="I30" s="53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.75" hidden="1">
      <c r="A31" s="132" t="s">
        <v>23</v>
      </c>
      <c r="B31" s="74">
        <v>0.21</v>
      </c>
      <c r="C31" s="27"/>
      <c r="D31" s="32">
        <f t="shared" si="1"/>
        <v>0</v>
      </c>
      <c r="E31" s="33"/>
      <c r="F31" s="53">
        <f t="shared" si="0"/>
        <v>0</v>
      </c>
      <c r="G31" s="27"/>
      <c r="H31" s="33"/>
      <c r="I31" s="53">
        <f t="shared" si="2"/>
        <v>0</v>
      </c>
      <c r="J31" s="30">
        <f t="shared" si="4"/>
      </c>
      <c r="K31" s="38">
        <f t="shared" si="5"/>
      </c>
      <c r="L31" s="57" t="e">
        <f t="shared" si="3"/>
        <v>#VALUE!</v>
      </c>
    </row>
    <row r="32" spans="1:12" s="2" customFormat="1" ht="15">
      <c r="A32" s="132" t="s">
        <v>24</v>
      </c>
      <c r="B32" s="74">
        <v>1.07</v>
      </c>
      <c r="C32" s="27">
        <v>0.1</v>
      </c>
      <c r="D32" s="38">
        <f t="shared" si="1"/>
        <v>9.345794392523365</v>
      </c>
      <c r="E32" s="33">
        <v>0.1</v>
      </c>
      <c r="F32" s="53">
        <f t="shared" si="0"/>
        <v>0</v>
      </c>
      <c r="G32" s="27">
        <v>1.3</v>
      </c>
      <c r="H32" s="33">
        <v>1.3</v>
      </c>
      <c r="I32" s="53">
        <f t="shared" si="2"/>
        <v>0</v>
      </c>
      <c r="J32" s="30">
        <f t="shared" si="4"/>
        <v>130</v>
      </c>
      <c r="K32" s="38">
        <f t="shared" si="5"/>
        <v>130</v>
      </c>
      <c r="L32" s="57">
        <f t="shared" si="3"/>
        <v>0</v>
      </c>
    </row>
    <row r="33" spans="1:12" s="2" customFormat="1" ht="15">
      <c r="A33" s="132" t="s">
        <v>25</v>
      </c>
      <c r="B33" s="74">
        <v>1.91</v>
      </c>
      <c r="C33" s="30">
        <v>0.094</v>
      </c>
      <c r="D33" s="38">
        <f t="shared" si="1"/>
        <v>4.9214659685863875</v>
      </c>
      <c r="E33" s="38">
        <v>0.058</v>
      </c>
      <c r="F33" s="57">
        <f t="shared" si="0"/>
        <v>0.036</v>
      </c>
      <c r="G33" s="30">
        <v>2.591</v>
      </c>
      <c r="H33" s="38">
        <v>1.833</v>
      </c>
      <c r="I33" s="57">
        <f t="shared" si="2"/>
        <v>0.7580000000000002</v>
      </c>
      <c r="J33" s="30">
        <f t="shared" si="4"/>
        <v>275.63829787234044</v>
      </c>
      <c r="K33" s="38">
        <f t="shared" si="5"/>
        <v>316.0344827586207</v>
      </c>
      <c r="L33" s="57">
        <f t="shared" si="3"/>
        <v>-40.39618488628025</v>
      </c>
    </row>
    <row r="34" spans="1:12" s="2" customFormat="1" ht="15" hidden="1">
      <c r="A34" s="132" t="s">
        <v>26</v>
      </c>
      <c r="B34" s="74">
        <v>0</v>
      </c>
      <c r="C34" s="30"/>
      <c r="D34" s="38" t="e">
        <f t="shared" si="1"/>
        <v>#DIV/0!</v>
      </c>
      <c r="E34" s="38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>
      <c r="A35" s="132" t="s">
        <v>27</v>
      </c>
      <c r="B35" s="74">
        <v>1.72</v>
      </c>
      <c r="C35" s="119">
        <v>0.023</v>
      </c>
      <c r="D35" s="38">
        <f t="shared" si="1"/>
        <v>1.3372093023255813</v>
      </c>
      <c r="E35" s="38"/>
      <c r="F35" s="57">
        <f t="shared" si="0"/>
        <v>0.023</v>
      </c>
      <c r="G35" s="30">
        <v>0.647</v>
      </c>
      <c r="H35" s="38"/>
      <c r="I35" s="57">
        <f t="shared" si="2"/>
        <v>0.647</v>
      </c>
      <c r="J35" s="30">
        <f t="shared" si="4"/>
        <v>281.30434782608694</v>
      </c>
      <c r="K35" s="38">
        <f t="shared" si="5"/>
      </c>
      <c r="L35" s="212" t="e">
        <f t="shared" si="3"/>
        <v>#VALUE!</v>
      </c>
    </row>
    <row r="36" spans="1:12" s="2" customFormat="1" ht="15">
      <c r="A36" s="132" t="s">
        <v>28</v>
      </c>
      <c r="B36" s="74">
        <v>0.51</v>
      </c>
      <c r="C36" s="182">
        <v>0.005</v>
      </c>
      <c r="D36" s="38">
        <f t="shared" si="1"/>
        <v>0.9803921568627451</v>
      </c>
      <c r="E36" s="38">
        <v>0.002</v>
      </c>
      <c r="F36" s="57">
        <f t="shared" si="0"/>
        <v>0.003</v>
      </c>
      <c r="G36" s="119">
        <v>0.087</v>
      </c>
      <c r="H36" s="38">
        <v>0.039</v>
      </c>
      <c r="I36" s="57">
        <f t="shared" si="2"/>
        <v>0.047999999999999994</v>
      </c>
      <c r="J36" s="30">
        <f t="shared" si="4"/>
        <v>174</v>
      </c>
      <c r="K36" s="38">
        <f t="shared" si="5"/>
        <v>195</v>
      </c>
      <c r="L36" s="57">
        <f t="shared" si="3"/>
        <v>-21</v>
      </c>
    </row>
    <row r="37" spans="1:14" s="15" customFormat="1" ht="15.75">
      <c r="A37" s="131" t="s">
        <v>93</v>
      </c>
      <c r="B37" s="73">
        <v>72.38999999999999</v>
      </c>
      <c r="C37" s="26">
        <f>SUM(C38:C45)</f>
        <v>29.613999999999997</v>
      </c>
      <c r="D37" s="32">
        <f>C37/B37*100</f>
        <v>40.908965326702585</v>
      </c>
      <c r="E37" s="32">
        <v>20.921999999999997</v>
      </c>
      <c r="F37" s="51">
        <f t="shared" si="0"/>
        <v>8.692</v>
      </c>
      <c r="G37" s="26">
        <f>SUM(G38:G45)</f>
        <v>478.58599999999996</v>
      </c>
      <c r="H37" s="32">
        <v>362.073</v>
      </c>
      <c r="I37" s="51">
        <f>G37-H37</f>
        <v>116.51299999999998</v>
      </c>
      <c r="J37" s="29">
        <f t="shared" si="4"/>
        <v>161.608023232255</v>
      </c>
      <c r="K37" s="37">
        <f t="shared" si="5"/>
        <v>173.0585030111844</v>
      </c>
      <c r="L37" s="56">
        <f t="shared" si="3"/>
        <v>-11.450479778929406</v>
      </c>
      <c r="M37" s="19"/>
      <c r="N37" s="19"/>
    </row>
    <row r="38" spans="1:14" s="23" customFormat="1" ht="15">
      <c r="A38" s="132" t="s">
        <v>63</v>
      </c>
      <c r="B38" s="74">
        <v>0.22999999999999998</v>
      </c>
      <c r="C38" s="27">
        <v>0.134</v>
      </c>
      <c r="D38" s="33">
        <f>C38/B38*100</f>
        <v>58.2608695652174</v>
      </c>
      <c r="E38" s="33">
        <v>0.151</v>
      </c>
      <c r="F38" s="53">
        <f t="shared" si="0"/>
        <v>-0.016999999999999987</v>
      </c>
      <c r="G38" s="27">
        <v>1.391</v>
      </c>
      <c r="H38" s="33">
        <v>0.933</v>
      </c>
      <c r="I38" s="53">
        <f t="shared" si="2"/>
        <v>0.45799999999999996</v>
      </c>
      <c r="J38" s="30">
        <f t="shared" si="4"/>
        <v>103.80597014925372</v>
      </c>
      <c r="K38" s="38">
        <f t="shared" si="5"/>
        <v>61.78807947019868</v>
      </c>
      <c r="L38" s="57">
        <f t="shared" si="3"/>
        <v>42.01789067905504</v>
      </c>
      <c r="M38" s="2"/>
      <c r="N38" s="2"/>
    </row>
    <row r="39" spans="1:12" s="2" customFormat="1" ht="15">
      <c r="A39" s="132" t="s">
        <v>67</v>
      </c>
      <c r="B39" s="74">
        <v>0.35</v>
      </c>
      <c r="C39" s="27">
        <v>0.1</v>
      </c>
      <c r="D39" s="33">
        <f aca="true" t="shared" si="6" ref="D39:D45">C39/B39*100</f>
        <v>28.571428571428577</v>
      </c>
      <c r="E39" s="33">
        <v>0.041</v>
      </c>
      <c r="F39" s="53">
        <f t="shared" si="0"/>
        <v>0.059000000000000004</v>
      </c>
      <c r="G39" s="27">
        <v>0.67</v>
      </c>
      <c r="H39" s="33">
        <v>0.34</v>
      </c>
      <c r="I39" s="53">
        <f t="shared" si="2"/>
        <v>0.33</v>
      </c>
      <c r="J39" s="30">
        <f t="shared" si="4"/>
        <v>67</v>
      </c>
      <c r="K39" s="38">
        <f t="shared" si="5"/>
        <v>82.92682926829269</v>
      </c>
      <c r="L39" s="57">
        <f t="shared" si="3"/>
        <v>-15.926829268292693</v>
      </c>
    </row>
    <row r="40" spans="1:12" s="5" customFormat="1" ht="15">
      <c r="A40" s="133" t="s">
        <v>100</v>
      </c>
      <c r="B40" s="75">
        <v>2.13</v>
      </c>
      <c r="C40" s="34">
        <v>0.65</v>
      </c>
      <c r="D40" s="33">
        <f>C40/B40*100</f>
        <v>30.51643192488263</v>
      </c>
      <c r="E40" s="35">
        <v>0.5</v>
      </c>
      <c r="F40" s="54">
        <f>C40-E40</f>
        <v>0.15000000000000002</v>
      </c>
      <c r="G40" s="34">
        <v>13.431</v>
      </c>
      <c r="H40" s="35">
        <v>8.5</v>
      </c>
      <c r="I40" s="54">
        <f>G40-H40</f>
        <v>4.930999999999999</v>
      </c>
      <c r="J40" s="30">
        <f t="shared" si="4"/>
        <v>206.6307692307692</v>
      </c>
      <c r="K40" s="38">
        <f t="shared" si="5"/>
        <v>170</v>
      </c>
      <c r="L40" s="57">
        <f t="shared" si="3"/>
        <v>36.630769230769204</v>
      </c>
    </row>
    <row r="41" spans="1:12" s="2" customFormat="1" ht="15">
      <c r="A41" s="132" t="s">
        <v>30</v>
      </c>
      <c r="B41" s="74">
        <v>30.009999999999998</v>
      </c>
      <c r="C41" s="27">
        <v>15.9</v>
      </c>
      <c r="D41" s="33">
        <f>C41/B41*100</f>
        <v>52.982339220259924</v>
      </c>
      <c r="E41" s="33">
        <v>12.7</v>
      </c>
      <c r="F41" s="53">
        <f t="shared" si="0"/>
        <v>3.200000000000001</v>
      </c>
      <c r="G41" s="27">
        <v>125.1</v>
      </c>
      <c r="H41" s="33">
        <v>119.8</v>
      </c>
      <c r="I41" s="53">
        <f t="shared" si="2"/>
        <v>5.299999999999997</v>
      </c>
      <c r="J41" s="30">
        <f t="shared" si="4"/>
        <v>78.67924528301886</v>
      </c>
      <c r="K41" s="38">
        <f t="shared" si="5"/>
        <v>94.33070866141733</v>
      </c>
      <c r="L41" s="57">
        <f t="shared" si="3"/>
        <v>-15.651463378398475</v>
      </c>
    </row>
    <row r="42" spans="1:12" s="2" customFormat="1" ht="15">
      <c r="A42" s="132" t="s">
        <v>31</v>
      </c>
      <c r="B42" s="74">
        <v>17.55</v>
      </c>
      <c r="C42" s="27">
        <v>6.4</v>
      </c>
      <c r="D42" s="33">
        <f t="shared" si="6"/>
        <v>36.46723646723647</v>
      </c>
      <c r="E42" s="33">
        <v>4.1</v>
      </c>
      <c r="F42" s="53">
        <f t="shared" si="0"/>
        <v>2.3000000000000007</v>
      </c>
      <c r="G42" s="27">
        <v>128.064</v>
      </c>
      <c r="H42" s="33">
        <v>124.8</v>
      </c>
      <c r="I42" s="53">
        <f>G42-H42</f>
        <v>3.263999999999996</v>
      </c>
      <c r="J42" s="30">
        <f t="shared" si="4"/>
        <v>200.09999999999997</v>
      </c>
      <c r="K42" s="38">
        <f t="shared" si="5"/>
        <v>304.39024390243907</v>
      </c>
      <c r="L42" s="57">
        <f t="shared" si="3"/>
        <v>-104.2902439024391</v>
      </c>
    </row>
    <row r="43" spans="1:12" s="2" customFormat="1" ht="15">
      <c r="A43" s="132" t="s">
        <v>32</v>
      </c>
      <c r="B43" s="74">
        <v>16.56</v>
      </c>
      <c r="C43" s="27">
        <v>2.33</v>
      </c>
      <c r="D43" s="33">
        <f t="shared" si="6"/>
        <v>14.070048309178745</v>
      </c>
      <c r="E43" s="71">
        <v>1.46</v>
      </c>
      <c r="F43" s="53">
        <f t="shared" si="0"/>
        <v>0.8700000000000001</v>
      </c>
      <c r="G43" s="27">
        <v>69.43</v>
      </c>
      <c r="H43" s="33">
        <v>64.2</v>
      </c>
      <c r="I43" s="53">
        <f t="shared" si="2"/>
        <v>5.230000000000004</v>
      </c>
      <c r="J43" s="30">
        <f t="shared" si="4"/>
        <v>297.9828326180258</v>
      </c>
      <c r="K43" s="38">
        <f t="shared" si="5"/>
        <v>439.7260273972603</v>
      </c>
      <c r="L43" s="57">
        <f t="shared" si="3"/>
        <v>-141.7431947792345</v>
      </c>
    </row>
    <row r="44" spans="1:12" s="2" customFormat="1" ht="15">
      <c r="A44" s="132" t="s">
        <v>33</v>
      </c>
      <c r="B44" s="74">
        <v>5.47</v>
      </c>
      <c r="C44" s="27">
        <v>4.1</v>
      </c>
      <c r="D44" s="33">
        <f t="shared" si="6"/>
        <v>74.9542961608775</v>
      </c>
      <c r="E44" s="33">
        <v>1.97</v>
      </c>
      <c r="F44" s="53">
        <f t="shared" si="0"/>
        <v>2.13</v>
      </c>
      <c r="G44" s="27">
        <v>140.5</v>
      </c>
      <c r="H44" s="33">
        <v>43.5</v>
      </c>
      <c r="I44" s="53">
        <f t="shared" si="2"/>
        <v>97</v>
      </c>
      <c r="J44" s="30">
        <f t="shared" si="4"/>
        <v>342.68292682926835</v>
      </c>
      <c r="K44" s="38">
        <f t="shared" si="5"/>
        <v>220.81218274111677</v>
      </c>
      <c r="L44" s="57">
        <f t="shared" si="3"/>
        <v>121.87074408815158</v>
      </c>
    </row>
    <row r="45" spans="1:12" s="2" customFormat="1" ht="15" hidden="1">
      <c r="A45" s="132" t="s">
        <v>101</v>
      </c>
      <c r="B45" s="74">
        <v>999999999</v>
      </c>
      <c r="C45" s="27"/>
      <c r="D45" s="33">
        <f t="shared" si="6"/>
        <v>0</v>
      </c>
      <c r="E45" s="33"/>
      <c r="F45" s="53">
        <f t="shared" si="0"/>
        <v>0</v>
      </c>
      <c r="G45" s="27"/>
      <c r="H45" s="33"/>
      <c r="I45" s="53"/>
      <c r="J45" s="30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131" t="s">
        <v>98</v>
      </c>
      <c r="B46" s="73">
        <v>24.27</v>
      </c>
      <c r="C46" s="28">
        <f>SUM(C47:C53)</f>
        <v>3.0320000000000005</v>
      </c>
      <c r="D46" s="37">
        <f>C46/B46*100</f>
        <v>12.492789451998354</v>
      </c>
      <c r="E46" s="36">
        <v>7.558</v>
      </c>
      <c r="F46" s="51">
        <f t="shared" si="0"/>
        <v>-4.526</v>
      </c>
      <c r="G46" s="28">
        <f>SUM(G47:G53)</f>
        <v>43.958000000000006</v>
      </c>
      <c r="H46" s="36">
        <v>65.905</v>
      </c>
      <c r="I46" s="51">
        <f>G46-H46</f>
        <v>-21.946999999999996</v>
      </c>
      <c r="J46" s="29">
        <f t="shared" si="4"/>
        <v>144.98021108179418</v>
      </c>
      <c r="K46" s="37">
        <f t="shared" si="5"/>
        <v>87.19899444297434</v>
      </c>
      <c r="L46" s="56">
        <f t="shared" si="3"/>
        <v>57.78121663881984</v>
      </c>
    </row>
    <row r="47" spans="1:14" s="2" customFormat="1" ht="15">
      <c r="A47" s="132" t="s">
        <v>64</v>
      </c>
      <c r="B47" s="74">
        <v>1.24</v>
      </c>
      <c r="C47" s="27">
        <v>0.8</v>
      </c>
      <c r="D47" s="33">
        <f>C47/B47*100</f>
        <v>64.51612903225808</v>
      </c>
      <c r="E47" s="33">
        <v>0.13</v>
      </c>
      <c r="F47" s="53">
        <f t="shared" si="0"/>
        <v>0.67</v>
      </c>
      <c r="G47" s="27">
        <v>20.8</v>
      </c>
      <c r="H47" s="33">
        <v>2.314</v>
      </c>
      <c r="I47" s="53">
        <f t="shared" si="2"/>
        <v>18.486</v>
      </c>
      <c r="J47" s="30">
        <f t="shared" si="4"/>
        <v>260</v>
      </c>
      <c r="K47" s="38">
        <f t="shared" si="5"/>
        <v>178</v>
      </c>
      <c r="L47" s="57">
        <f t="shared" si="3"/>
        <v>82</v>
      </c>
      <c r="N47" s="2">
        <f>M47*C47/10</f>
        <v>0</v>
      </c>
    </row>
    <row r="48" spans="1:12" s="2" customFormat="1" ht="15">
      <c r="A48" s="132" t="s">
        <v>65</v>
      </c>
      <c r="B48" s="74">
        <v>0.413</v>
      </c>
      <c r="C48" s="27">
        <v>0.413</v>
      </c>
      <c r="D48" s="33">
        <f aca="true" t="shared" si="7" ref="D48:D53">C48/B48*100</f>
        <v>100</v>
      </c>
      <c r="E48" s="33"/>
      <c r="F48" s="53">
        <f t="shared" si="0"/>
        <v>0.413</v>
      </c>
      <c r="G48" s="27">
        <v>10.9</v>
      </c>
      <c r="H48" s="33"/>
      <c r="I48" s="53">
        <f t="shared" si="2"/>
        <v>10.9</v>
      </c>
      <c r="J48" s="30">
        <f t="shared" si="4"/>
        <v>263.9225181598063</v>
      </c>
      <c r="K48" s="38">
        <f t="shared" si="5"/>
      </c>
      <c r="L48" s="212" t="e">
        <f t="shared" si="3"/>
        <v>#VALUE!</v>
      </c>
    </row>
    <row r="49" spans="1:12" s="2" customFormat="1" ht="15">
      <c r="A49" s="132" t="s">
        <v>66</v>
      </c>
      <c r="B49" s="74">
        <v>11.58</v>
      </c>
      <c r="C49" s="27">
        <v>1.7</v>
      </c>
      <c r="D49" s="33">
        <f t="shared" si="7"/>
        <v>14.68048359240069</v>
      </c>
      <c r="E49" s="33">
        <v>6.2</v>
      </c>
      <c r="F49" s="53">
        <f t="shared" si="0"/>
        <v>-4.5</v>
      </c>
      <c r="G49" s="27">
        <v>9</v>
      </c>
      <c r="H49" s="33">
        <v>57.3</v>
      </c>
      <c r="I49" s="53">
        <f>G49-H49</f>
        <v>-48.3</v>
      </c>
      <c r="J49" s="30">
        <f t="shared" si="4"/>
        <v>52.94117647058823</v>
      </c>
      <c r="K49" s="38">
        <f t="shared" si="5"/>
        <v>92.41935483870967</v>
      </c>
      <c r="L49" s="57">
        <f t="shared" si="3"/>
        <v>-39.47817836812143</v>
      </c>
    </row>
    <row r="50" spans="1:12" s="2" customFormat="1" ht="15">
      <c r="A50" s="132" t="s">
        <v>29</v>
      </c>
      <c r="B50" s="74">
        <v>0.28</v>
      </c>
      <c r="C50" s="27">
        <v>0.079</v>
      </c>
      <c r="D50" s="33">
        <f t="shared" si="7"/>
        <v>28.214285714285715</v>
      </c>
      <c r="E50" s="33"/>
      <c r="F50" s="53">
        <f t="shared" si="0"/>
        <v>0.079</v>
      </c>
      <c r="G50" s="27">
        <v>2.978</v>
      </c>
      <c r="H50" s="33"/>
      <c r="I50" s="53">
        <f>G50-H50</f>
        <v>2.978</v>
      </c>
      <c r="J50" s="30">
        <f t="shared" si="4"/>
        <v>376.96202531645577</v>
      </c>
      <c r="K50" s="38">
        <f t="shared" si="5"/>
      </c>
      <c r="L50" s="212" t="e">
        <f t="shared" si="3"/>
        <v>#VALUE!</v>
      </c>
    </row>
    <row r="51" spans="1:12" s="2" customFormat="1" ht="15">
      <c r="A51" s="132" t="s">
        <v>68</v>
      </c>
      <c r="B51" s="74">
        <v>0.74</v>
      </c>
      <c r="C51" s="89">
        <v>0.04</v>
      </c>
      <c r="D51" s="33">
        <f t="shared" si="7"/>
        <v>5.405405405405405</v>
      </c>
      <c r="E51" s="33">
        <v>1.2</v>
      </c>
      <c r="F51" s="53">
        <f t="shared" si="0"/>
        <v>-1.16</v>
      </c>
      <c r="G51" s="27">
        <v>0.28</v>
      </c>
      <c r="H51" s="33">
        <v>6</v>
      </c>
      <c r="I51" s="53">
        <f>G51-H51</f>
        <v>-5.72</v>
      </c>
      <c r="J51" s="30">
        <f t="shared" si="4"/>
        <v>70.00000000000001</v>
      </c>
      <c r="K51" s="38">
        <f t="shared" si="5"/>
        <v>50</v>
      </c>
      <c r="L51" s="57">
        <f t="shared" si="3"/>
        <v>20.000000000000014</v>
      </c>
    </row>
    <row r="52" spans="1:12" s="2" customFormat="1" ht="15" hidden="1">
      <c r="A52" s="132" t="s">
        <v>69</v>
      </c>
      <c r="B52" s="74">
        <v>1.9500000000000002</v>
      </c>
      <c r="C52" s="27"/>
      <c r="D52" s="33">
        <f t="shared" si="7"/>
        <v>0</v>
      </c>
      <c r="E52" s="33">
        <v>0.028</v>
      </c>
      <c r="F52" s="53">
        <f t="shared" si="0"/>
        <v>-0.028</v>
      </c>
      <c r="G52" s="27"/>
      <c r="H52" s="33">
        <v>0.291</v>
      </c>
      <c r="I52" s="53">
        <f>G52-H52</f>
        <v>-0.291</v>
      </c>
      <c r="J52" s="30">
        <f t="shared" si="4"/>
      </c>
      <c r="K52" s="38">
        <f t="shared" si="5"/>
        <v>103.92857142857142</v>
      </c>
      <c r="L52" s="57" t="e">
        <f t="shared" si="3"/>
        <v>#VALUE!</v>
      </c>
    </row>
    <row r="53" spans="1:12" s="2" customFormat="1" ht="15" hidden="1">
      <c r="A53" s="132" t="s">
        <v>95</v>
      </c>
      <c r="B53" s="74">
        <v>8.120000000000001</v>
      </c>
      <c r="C53" s="27"/>
      <c r="D53" s="33">
        <f t="shared" si="7"/>
        <v>0</v>
      </c>
      <c r="E53" s="33"/>
      <c r="F53" s="53">
        <f t="shared" si="0"/>
        <v>0</v>
      </c>
      <c r="G53" s="27"/>
      <c r="H53" s="33"/>
      <c r="I53" s="53">
        <f>G53-H53</f>
        <v>0</v>
      </c>
      <c r="J53" s="30">
        <f t="shared" si="4"/>
      </c>
      <c r="K53" s="38">
        <f t="shared" si="5"/>
      </c>
      <c r="L53" s="57" t="e">
        <f t="shared" si="3"/>
        <v>#VALUE!</v>
      </c>
    </row>
    <row r="54" spans="1:12" s="15" customFormat="1" ht="15.75">
      <c r="A54" s="134" t="s">
        <v>34</v>
      </c>
      <c r="B54" s="73">
        <v>27.82</v>
      </c>
      <c r="C54" s="29">
        <f>SUM(C55:C68)</f>
        <v>3.1255</v>
      </c>
      <c r="D54" s="32">
        <f aca="true" t="shared" si="8" ref="D54:D103">C54/B54*100</f>
        <v>11.234723220704531</v>
      </c>
      <c r="E54" s="37">
        <v>3.0355000000000003</v>
      </c>
      <c r="F54" s="78">
        <f t="shared" si="0"/>
        <v>0.08999999999999986</v>
      </c>
      <c r="G54" s="29">
        <f>SUM(G55:G68)</f>
        <v>36.886</v>
      </c>
      <c r="H54" s="37">
        <v>44.8097</v>
      </c>
      <c r="I54" s="78">
        <f>SUM(I55:I68)</f>
        <v>-7.923699999999999</v>
      </c>
      <c r="J54" s="29">
        <f t="shared" si="4"/>
        <v>118.01631738921772</v>
      </c>
      <c r="K54" s="37">
        <f t="shared" si="5"/>
        <v>147.6188436830835</v>
      </c>
      <c r="L54" s="56">
        <f t="shared" si="3"/>
        <v>-29.60252629386578</v>
      </c>
    </row>
    <row r="55" spans="1:14" s="23" customFormat="1" ht="15">
      <c r="A55" s="64" t="s">
        <v>70</v>
      </c>
      <c r="B55" s="74">
        <v>1.49</v>
      </c>
      <c r="C55" s="119">
        <v>0.033</v>
      </c>
      <c r="D55" s="33">
        <f t="shared" si="8"/>
        <v>2.214765100671141</v>
      </c>
      <c r="E55" s="38"/>
      <c r="F55" s="53">
        <f t="shared" si="0"/>
        <v>0.033</v>
      </c>
      <c r="G55" s="30">
        <v>0.472</v>
      </c>
      <c r="H55" s="38"/>
      <c r="I55" s="80">
        <f t="shared" si="2"/>
        <v>0.472</v>
      </c>
      <c r="J55" s="30">
        <f t="shared" si="4"/>
        <v>143.030303030303</v>
      </c>
      <c r="K55" s="38">
        <f t="shared" si="5"/>
      </c>
      <c r="L55" s="212" t="e">
        <f t="shared" si="3"/>
        <v>#VALUE!</v>
      </c>
      <c r="M55" s="2"/>
      <c r="N55" s="2"/>
    </row>
    <row r="56" spans="1:12" s="2" customFormat="1" ht="15">
      <c r="A56" s="64" t="s">
        <v>71</v>
      </c>
      <c r="B56" s="74">
        <v>1.3199999999999998</v>
      </c>
      <c r="C56" s="119">
        <v>0.03</v>
      </c>
      <c r="D56" s="33">
        <f t="shared" si="8"/>
        <v>2.272727272727273</v>
      </c>
      <c r="E56" s="38">
        <v>0.02</v>
      </c>
      <c r="F56" s="53">
        <f t="shared" si="0"/>
        <v>0.009999999999999998</v>
      </c>
      <c r="G56" s="30">
        <v>0.3</v>
      </c>
      <c r="H56" s="38">
        <v>0.3</v>
      </c>
      <c r="I56" s="80">
        <f t="shared" si="2"/>
        <v>0</v>
      </c>
      <c r="J56" s="30">
        <f t="shared" si="4"/>
        <v>100</v>
      </c>
      <c r="K56" s="38">
        <f t="shared" si="5"/>
        <v>150</v>
      </c>
      <c r="L56" s="57">
        <f t="shared" si="3"/>
        <v>-50</v>
      </c>
    </row>
    <row r="57" spans="1:12" s="2" customFormat="1" ht="15">
      <c r="A57" s="64" t="s">
        <v>72</v>
      </c>
      <c r="B57" s="74">
        <v>2.019999999999999</v>
      </c>
      <c r="C57" s="30">
        <v>1.591</v>
      </c>
      <c r="D57" s="33">
        <f t="shared" si="8"/>
        <v>78.7623762376238</v>
      </c>
      <c r="E57" s="38">
        <v>1.239</v>
      </c>
      <c r="F57" s="87">
        <f t="shared" si="0"/>
        <v>0.35199999999999987</v>
      </c>
      <c r="G57" s="30">
        <v>2.52</v>
      </c>
      <c r="H57" s="38">
        <v>4.402</v>
      </c>
      <c r="I57" s="80">
        <f t="shared" si="2"/>
        <v>-1.8820000000000001</v>
      </c>
      <c r="J57" s="30">
        <f t="shared" si="4"/>
        <v>15.83909490886235</v>
      </c>
      <c r="K57" s="38">
        <f t="shared" si="5"/>
        <v>35.52865213882163</v>
      </c>
      <c r="L57" s="57">
        <f t="shared" si="3"/>
        <v>-19.689557229959277</v>
      </c>
    </row>
    <row r="58" spans="1:12" s="2" customFormat="1" ht="15" hidden="1">
      <c r="A58" s="64" t="s">
        <v>73</v>
      </c>
      <c r="B58" s="74">
        <v>2.44</v>
      </c>
      <c r="C58" s="30"/>
      <c r="D58" s="33">
        <f t="shared" si="8"/>
        <v>0</v>
      </c>
      <c r="E58" s="38">
        <v>0.137</v>
      </c>
      <c r="F58" s="53">
        <f t="shared" si="0"/>
        <v>-0.137</v>
      </c>
      <c r="G58" s="30"/>
      <c r="H58" s="38">
        <v>1.695</v>
      </c>
      <c r="I58" s="80">
        <f t="shared" si="2"/>
        <v>-1.695</v>
      </c>
      <c r="J58" s="30">
        <f t="shared" si="4"/>
      </c>
      <c r="K58" s="38">
        <f t="shared" si="5"/>
        <v>123.72262773722626</v>
      </c>
      <c r="L58" s="57" t="e">
        <f t="shared" si="3"/>
        <v>#VALUE!</v>
      </c>
    </row>
    <row r="59" spans="1:12" s="2" customFormat="1" ht="15" hidden="1">
      <c r="A59" s="64" t="s">
        <v>74</v>
      </c>
      <c r="B59" s="74">
        <v>0.53</v>
      </c>
      <c r="C59" s="30"/>
      <c r="D59" s="33">
        <f t="shared" si="8"/>
        <v>0</v>
      </c>
      <c r="E59" s="38"/>
      <c r="F59" s="53">
        <f t="shared" si="0"/>
        <v>0</v>
      </c>
      <c r="G59" s="30"/>
      <c r="H59" s="38"/>
      <c r="I59" s="80">
        <f t="shared" si="2"/>
        <v>0</v>
      </c>
      <c r="J59" s="30">
        <f t="shared" si="4"/>
      </c>
      <c r="K59" s="38">
        <f t="shared" si="5"/>
      </c>
      <c r="L59" s="57" t="e">
        <f t="shared" si="3"/>
        <v>#VALUE!</v>
      </c>
    </row>
    <row r="60" spans="1:12" s="2" customFormat="1" ht="15">
      <c r="A60" s="64" t="s">
        <v>35</v>
      </c>
      <c r="B60" s="74">
        <v>0.95</v>
      </c>
      <c r="C60" s="119">
        <v>0.039</v>
      </c>
      <c r="D60" s="33">
        <f t="shared" si="8"/>
        <v>4.105263157894737</v>
      </c>
      <c r="E60" s="38">
        <v>0.028</v>
      </c>
      <c r="F60" s="53">
        <f t="shared" si="0"/>
        <v>0.011</v>
      </c>
      <c r="G60" s="30">
        <v>1.4</v>
      </c>
      <c r="H60" s="38">
        <v>0.723</v>
      </c>
      <c r="I60" s="80">
        <f t="shared" si="2"/>
        <v>0.6769999999999999</v>
      </c>
      <c r="J60" s="30">
        <f t="shared" si="4"/>
        <v>358.974358974359</v>
      </c>
      <c r="K60" s="38">
        <f t="shared" si="5"/>
        <v>258.21428571428567</v>
      </c>
      <c r="L60" s="57">
        <f t="shared" si="3"/>
        <v>100.76007326007334</v>
      </c>
    </row>
    <row r="61" spans="1:12" s="2" customFormat="1" ht="15" hidden="1">
      <c r="A61" s="64" t="s">
        <v>94</v>
      </c>
      <c r="B61" s="74">
        <v>1.3599999999999999</v>
      </c>
      <c r="C61" s="30"/>
      <c r="D61" s="33">
        <f>C61/B61*100</f>
        <v>0</v>
      </c>
      <c r="E61" s="38"/>
      <c r="F61" s="53">
        <f>C61-E61</f>
        <v>0</v>
      </c>
      <c r="G61" s="30"/>
      <c r="H61" s="38"/>
      <c r="I61" s="80">
        <f>G61-H61</f>
        <v>0</v>
      </c>
      <c r="J61" s="30">
        <f t="shared" si="4"/>
      </c>
      <c r="K61" s="38">
        <f t="shared" si="5"/>
      </c>
      <c r="L61" s="57" t="e">
        <f t="shared" si="3"/>
        <v>#VALUE!</v>
      </c>
    </row>
    <row r="62" spans="1:12" s="2" customFormat="1" ht="15" hidden="1">
      <c r="A62" s="64" t="s">
        <v>36</v>
      </c>
      <c r="B62" s="74">
        <v>0.26</v>
      </c>
      <c r="C62" s="30"/>
      <c r="D62" s="33">
        <f t="shared" si="8"/>
        <v>0</v>
      </c>
      <c r="E62" s="38"/>
      <c r="F62" s="53">
        <f t="shared" si="0"/>
        <v>0</v>
      </c>
      <c r="G62" s="30"/>
      <c r="H62" s="38"/>
      <c r="I62" s="80">
        <f t="shared" si="2"/>
        <v>0</v>
      </c>
      <c r="J62" s="30">
        <f t="shared" si="4"/>
      </c>
      <c r="K62" s="38">
        <f t="shared" si="5"/>
      </c>
      <c r="L62" s="57" t="e">
        <f t="shared" si="3"/>
        <v>#VALUE!</v>
      </c>
    </row>
    <row r="63" spans="1:12" s="2" customFormat="1" ht="15.75" customHeight="1">
      <c r="A63" s="64" t="s">
        <v>75</v>
      </c>
      <c r="B63" s="74">
        <v>0.98</v>
      </c>
      <c r="C63" s="119">
        <v>0.02</v>
      </c>
      <c r="D63" s="33">
        <f t="shared" si="8"/>
        <v>2.0408163265306123</v>
      </c>
      <c r="E63" s="38"/>
      <c r="F63" s="53">
        <f t="shared" si="0"/>
        <v>0.02</v>
      </c>
      <c r="G63" s="30">
        <v>0.2</v>
      </c>
      <c r="H63" s="38"/>
      <c r="I63" s="80">
        <f t="shared" si="2"/>
        <v>0.2</v>
      </c>
      <c r="J63" s="30">
        <f t="shared" si="4"/>
        <v>100</v>
      </c>
      <c r="K63" s="38">
        <f t="shared" si="5"/>
      </c>
      <c r="L63" s="212" t="e">
        <f t="shared" si="3"/>
        <v>#VALUE!</v>
      </c>
    </row>
    <row r="64" spans="1:12" s="2" customFormat="1" ht="15">
      <c r="A64" s="64" t="s">
        <v>37</v>
      </c>
      <c r="B64" s="74">
        <v>2.19</v>
      </c>
      <c r="C64" s="30">
        <v>0.1</v>
      </c>
      <c r="D64" s="33">
        <f t="shared" si="8"/>
        <v>4.566210045662101</v>
      </c>
      <c r="E64" s="38">
        <v>0.2295</v>
      </c>
      <c r="F64" s="53">
        <f t="shared" si="0"/>
        <v>-0.1295</v>
      </c>
      <c r="G64" s="30">
        <v>4.5</v>
      </c>
      <c r="H64" s="38">
        <v>9.0217</v>
      </c>
      <c r="I64" s="80">
        <f t="shared" si="2"/>
        <v>-4.521699999999999</v>
      </c>
      <c r="J64" s="30">
        <f t="shared" si="4"/>
        <v>450</v>
      </c>
      <c r="K64" s="38">
        <f t="shared" si="5"/>
        <v>393.10239651416117</v>
      </c>
      <c r="L64" s="57">
        <f t="shared" si="3"/>
        <v>56.89760348583883</v>
      </c>
    </row>
    <row r="65" spans="1:12" s="2" customFormat="1" ht="15">
      <c r="A65" s="64" t="s">
        <v>38</v>
      </c>
      <c r="B65" s="74">
        <v>1.07</v>
      </c>
      <c r="C65" s="119">
        <v>0.033</v>
      </c>
      <c r="D65" s="33">
        <f t="shared" si="8"/>
        <v>3.08411214953271</v>
      </c>
      <c r="E65" s="38"/>
      <c r="F65" s="53">
        <f t="shared" si="0"/>
        <v>0.033</v>
      </c>
      <c r="G65" s="30">
        <v>0.604</v>
      </c>
      <c r="H65" s="38"/>
      <c r="I65" s="80">
        <f t="shared" si="2"/>
        <v>0.604</v>
      </c>
      <c r="J65" s="30">
        <f t="shared" si="4"/>
        <v>183.030303030303</v>
      </c>
      <c r="K65" s="38">
        <f t="shared" si="5"/>
      </c>
      <c r="L65" s="212" t="e">
        <f t="shared" si="3"/>
        <v>#VALUE!</v>
      </c>
    </row>
    <row r="66" spans="1:12" s="2" customFormat="1" ht="15">
      <c r="A66" s="132" t="s">
        <v>39</v>
      </c>
      <c r="B66" s="74">
        <v>3.59</v>
      </c>
      <c r="C66" s="30">
        <v>0.19</v>
      </c>
      <c r="D66" s="33">
        <f t="shared" si="8"/>
        <v>5.292479108635098</v>
      </c>
      <c r="E66" s="38">
        <v>0.129</v>
      </c>
      <c r="F66" s="53">
        <f t="shared" si="0"/>
        <v>0.061</v>
      </c>
      <c r="G66" s="30">
        <v>3.57</v>
      </c>
      <c r="H66" s="38">
        <v>1.595</v>
      </c>
      <c r="I66" s="80">
        <f t="shared" si="2"/>
        <v>1.9749999999999999</v>
      </c>
      <c r="J66" s="30">
        <f t="shared" si="4"/>
        <v>187.89473684210523</v>
      </c>
      <c r="K66" s="38">
        <f t="shared" si="5"/>
        <v>123.64341085271317</v>
      </c>
      <c r="L66" s="57">
        <f t="shared" si="3"/>
        <v>64.25132598939206</v>
      </c>
    </row>
    <row r="67" spans="1:12" s="2" customFormat="1" ht="15">
      <c r="A67" s="132" t="s">
        <v>40</v>
      </c>
      <c r="B67" s="74">
        <v>7.95</v>
      </c>
      <c r="C67" s="27">
        <v>1</v>
      </c>
      <c r="D67" s="33">
        <f t="shared" si="8"/>
        <v>12.578616352201259</v>
      </c>
      <c r="E67" s="33">
        <v>1.22</v>
      </c>
      <c r="F67" s="80">
        <f t="shared" si="0"/>
        <v>-0.21999999999999997</v>
      </c>
      <c r="G67" s="27">
        <v>21.5</v>
      </c>
      <c r="H67" s="33">
        <v>26.2</v>
      </c>
      <c r="I67" s="80">
        <f t="shared" si="2"/>
        <v>-4.699999999999999</v>
      </c>
      <c r="J67" s="30">
        <f t="shared" si="4"/>
        <v>215</v>
      </c>
      <c r="K67" s="38">
        <f t="shared" si="5"/>
        <v>214.75409836065575</v>
      </c>
      <c r="L67" s="57">
        <f t="shared" si="3"/>
        <v>0.2459016393442539</v>
      </c>
    </row>
    <row r="68" spans="1:12" s="2" customFormat="1" ht="15">
      <c r="A68" s="64" t="s">
        <v>41</v>
      </c>
      <c r="B68" s="74">
        <v>1.6800000000000002</v>
      </c>
      <c r="C68" s="119">
        <v>0.0895</v>
      </c>
      <c r="D68" s="33">
        <f t="shared" si="8"/>
        <v>5.327380952380952</v>
      </c>
      <c r="E68" s="162">
        <v>0.033</v>
      </c>
      <c r="F68" s="53">
        <f t="shared" si="0"/>
        <v>0.056499999999999995</v>
      </c>
      <c r="G68" s="30">
        <v>1.82</v>
      </c>
      <c r="H68" s="38">
        <v>0.873</v>
      </c>
      <c r="I68" s="80">
        <f t="shared" si="2"/>
        <v>0.9470000000000001</v>
      </c>
      <c r="J68" s="30">
        <f t="shared" si="4"/>
        <v>203.35195530726259</v>
      </c>
      <c r="K68" s="38">
        <f t="shared" si="5"/>
        <v>264.5454545454545</v>
      </c>
      <c r="L68" s="57">
        <f t="shared" si="3"/>
        <v>-61.19349923819192</v>
      </c>
    </row>
    <row r="69" spans="1:12" s="15" customFormat="1" ht="15.75">
      <c r="A69" s="134" t="s">
        <v>76</v>
      </c>
      <c r="B69" s="73">
        <v>4.7700000000000005</v>
      </c>
      <c r="C69" s="29">
        <f>SUM(C70:C75)-C73-C74</f>
        <v>0.154</v>
      </c>
      <c r="D69" s="32">
        <f t="shared" si="8"/>
        <v>3.2285115303983223</v>
      </c>
      <c r="E69" s="161">
        <v>0.235</v>
      </c>
      <c r="F69" s="184">
        <f t="shared" si="0"/>
        <v>-0.08099999999999999</v>
      </c>
      <c r="G69" s="29">
        <f>SUM(G70:G75)-G73-G74</f>
        <v>6.0440000000000005</v>
      </c>
      <c r="H69" s="37">
        <v>10.387</v>
      </c>
      <c r="I69" s="78">
        <f t="shared" si="2"/>
        <v>-4.343</v>
      </c>
      <c r="J69" s="29">
        <f t="shared" si="4"/>
        <v>392.4675324675325</v>
      </c>
      <c r="K69" s="37">
        <f t="shared" si="5"/>
        <v>442</v>
      </c>
      <c r="L69" s="56">
        <f t="shared" si="3"/>
        <v>-49.53246753246748</v>
      </c>
    </row>
    <row r="70" spans="1:12" s="2" customFormat="1" ht="15">
      <c r="A70" s="64" t="s">
        <v>77</v>
      </c>
      <c r="B70" s="74">
        <v>0.87</v>
      </c>
      <c r="C70" s="119">
        <v>0.038</v>
      </c>
      <c r="D70" s="33">
        <f t="shared" si="8"/>
        <v>4.3678160919540225</v>
      </c>
      <c r="E70" s="162">
        <v>0.052</v>
      </c>
      <c r="F70" s="118">
        <f t="shared" si="0"/>
        <v>-0.013999999999999999</v>
      </c>
      <c r="G70" s="30">
        <v>1.491</v>
      </c>
      <c r="H70" s="38">
        <v>2.8</v>
      </c>
      <c r="I70" s="80">
        <f t="shared" si="2"/>
        <v>-1.3089999999999997</v>
      </c>
      <c r="J70" s="30">
        <f t="shared" si="4"/>
        <v>392.3684210526317</v>
      </c>
      <c r="K70" s="38">
        <f t="shared" si="5"/>
        <v>538.4615384615385</v>
      </c>
      <c r="L70" s="57">
        <f t="shared" si="3"/>
        <v>-146.09311740890678</v>
      </c>
    </row>
    <row r="71" spans="1:12" s="2" customFormat="1" ht="15" hidden="1">
      <c r="A71" s="64" t="s">
        <v>42</v>
      </c>
      <c r="B71" s="74">
        <v>1.4100000000000001</v>
      </c>
      <c r="C71" s="119"/>
      <c r="D71" s="33">
        <f t="shared" si="8"/>
        <v>0</v>
      </c>
      <c r="E71" s="162"/>
      <c r="F71" s="118">
        <f t="shared" si="0"/>
        <v>0</v>
      </c>
      <c r="G71" s="30"/>
      <c r="H71" s="38"/>
      <c r="I71" s="80">
        <f aca="true" t="shared" si="9" ref="I71:I103">G71-H71</f>
        <v>0</v>
      </c>
      <c r="J71" s="30">
        <f t="shared" si="4"/>
      </c>
      <c r="K71" s="38">
        <f t="shared" si="5"/>
      </c>
      <c r="L71" s="57" t="e">
        <f aca="true" t="shared" si="10" ref="L71:L103">J71-K71</f>
        <v>#VALUE!</v>
      </c>
    </row>
    <row r="72" spans="1:12" s="2" customFormat="1" ht="15">
      <c r="A72" s="64" t="s">
        <v>43</v>
      </c>
      <c r="B72" s="74">
        <v>1.3</v>
      </c>
      <c r="C72" s="30">
        <v>0.096</v>
      </c>
      <c r="D72" s="33">
        <f t="shared" si="8"/>
        <v>7.384615384615384</v>
      </c>
      <c r="E72" s="162">
        <v>0.119</v>
      </c>
      <c r="F72" s="118">
        <f aca="true" t="shared" si="11" ref="F72:F103">C72-E72</f>
        <v>-0.022999999999999993</v>
      </c>
      <c r="G72" s="30">
        <v>3.608</v>
      </c>
      <c r="H72" s="38">
        <v>4.925</v>
      </c>
      <c r="I72" s="80">
        <f t="shared" si="9"/>
        <v>-1.3169999999999997</v>
      </c>
      <c r="J72" s="30">
        <f aca="true" t="shared" si="12" ref="J72:J103">IF(C72&gt;0,G72/C72*10,"")</f>
        <v>375.83333333333337</v>
      </c>
      <c r="K72" s="38">
        <f aca="true" t="shared" si="13" ref="K72:K103">IF(E72&gt;0,H72/E72*10,"")</f>
        <v>413.8655462184874</v>
      </c>
      <c r="L72" s="57">
        <f t="shared" si="10"/>
        <v>-38.032212885154024</v>
      </c>
    </row>
    <row r="73" spans="1:12" s="2" customFormat="1" ht="15" hidden="1">
      <c r="A73" s="64" t="s">
        <v>78</v>
      </c>
      <c r="B73" s="74">
        <v>0.01</v>
      </c>
      <c r="C73" s="119"/>
      <c r="D73" s="33">
        <f t="shared" si="8"/>
        <v>0</v>
      </c>
      <c r="E73" s="162"/>
      <c r="F73" s="118">
        <f t="shared" si="11"/>
        <v>0</v>
      </c>
      <c r="G73" s="30"/>
      <c r="H73" s="38"/>
      <c r="I73" s="80">
        <f t="shared" si="9"/>
        <v>0</v>
      </c>
      <c r="J73" s="30">
        <f t="shared" si="12"/>
      </c>
      <c r="K73" s="38">
        <f t="shared" si="13"/>
      </c>
      <c r="L73" s="57" t="e">
        <f t="shared" si="10"/>
        <v>#VALUE!</v>
      </c>
    </row>
    <row r="74" spans="1:12" s="2" customFormat="1" ht="15" hidden="1">
      <c r="A74" s="64" t="s">
        <v>79</v>
      </c>
      <c r="B74" s="74">
        <v>0</v>
      </c>
      <c r="C74" s="119"/>
      <c r="D74" s="33" t="e">
        <f t="shared" si="8"/>
        <v>#DIV/0!</v>
      </c>
      <c r="E74" s="162"/>
      <c r="F74" s="118">
        <f t="shared" si="11"/>
        <v>0</v>
      </c>
      <c r="G74" s="30"/>
      <c r="H74" s="38"/>
      <c r="I74" s="80">
        <f t="shared" si="9"/>
        <v>0</v>
      </c>
      <c r="J74" s="30">
        <f t="shared" si="12"/>
      </c>
      <c r="K74" s="38">
        <f t="shared" si="13"/>
      </c>
      <c r="L74" s="57" t="e">
        <f t="shared" si="10"/>
        <v>#VALUE!</v>
      </c>
    </row>
    <row r="75" spans="1:12" s="2" customFormat="1" ht="15">
      <c r="A75" s="64" t="s">
        <v>44</v>
      </c>
      <c r="B75" s="74">
        <v>1.2000000000000002</v>
      </c>
      <c r="C75" s="119">
        <v>0.02</v>
      </c>
      <c r="D75" s="33">
        <f t="shared" si="8"/>
        <v>1.6666666666666663</v>
      </c>
      <c r="E75" s="162">
        <v>0.064</v>
      </c>
      <c r="F75" s="118">
        <f t="shared" si="11"/>
        <v>-0.044</v>
      </c>
      <c r="G75" s="30">
        <v>0.945</v>
      </c>
      <c r="H75" s="38">
        <v>2.662</v>
      </c>
      <c r="I75" s="80">
        <f t="shared" si="9"/>
        <v>-1.717</v>
      </c>
      <c r="J75" s="30">
        <f t="shared" si="12"/>
        <v>472.5</v>
      </c>
      <c r="K75" s="38">
        <f t="shared" si="13"/>
        <v>415.9375</v>
      </c>
      <c r="L75" s="57">
        <f t="shared" si="10"/>
        <v>56.5625</v>
      </c>
    </row>
    <row r="76" spans="1:12" s="15" customFormat="1" ht="15.75">
      <c r="A76" s="134" t="s">
        <v>45</v>
      </c>
      <c r="B76" s="73">
        <v>10.01</v>
      </c>
      <c r="C76" s="123">
        <f>SUM(C77:C92)-C83-C84-C92</f>
        <v>0.062</v>
      </c>
      <c r="D76" s="32">
        <f t="shared" si="8"/>
        <v>0.6193806193806194</v>
      </c>
      <c r="E76" s="37">
        <v>0.026000000000000002</v>
      </c>
      <c r="F76" s="51">
        <f t="shared" si="11"/>
        <v>0.036</v>
      </c>
      <c r="G76" s="29">
        <f>SUM(G77:G92)-G83-G84-G92</f>
        <v>1.2890000000000001</v>
      </c>
      <c r="H76" s="37">
        <v>0.617</v>
      </c>
      <c r="I76" s="78">
        <f t="shared" si="9"/>
        <v>0.6720000000000002</v>
      </c>
      <c r="J76" s="29">
        <f t="shared" si="12"/>
        <v>207.90322580645164</v>
      </c>
      <c r="K76" s="37">
        <f t="shared" si="13"/>
        <v>237.3076923076923</v>
      </c>
      <c r="L76" s="56">
        <f t="shared" si="10"/>
        <v>-29.40446650124065</v>
      </c>
    </row>
    <row r="77" spans="1:12" s="2" customFormat="1" ht="15" hidden="1">
      <c r="A77" s="64" t="s">
        <v>80</v>
      </c>
      <c r="B77" s="74">
        <v>0.02</v>
      </c>
      <c r="C77" s="30"/>
      <c r="D77" s="33">
        <f t="shared" si="8"/>
        <v>0</v>
      </c>
      <c r="E77" s="38"/>
      <c r="F77" s="53">
        <f t="shared" si="11"/>
        <v>0</v>
      </c>
      <c r="G77" s="30"/>
      <c r="H77" s="38"/>
      <c r="I77" s="80">
        <f t="shared" si="9"/>
        <v>0</v>
      </c>
      <c r="J77" s="30">
        <f t="shared" si="12"/>
      </c>
      <c r="K77" s="38">
        <f t="shared" si="13"/>
      </c>
      <c r="L77" s="57" t="e">
        <f t="shared" si="10"/>
        <v>#VALUE!</v>
      </c>
    </row>
    <row r="78" spans="1:12" s="2" customFormat="1" ht="15" hidden="1">
      <c r="A78" s="64" t="s">
        <v>81</v>
      </c>
      <c r="B78" s="74">
        <v>0.53</v>
      </c>
      <c r="C78" s="30"/>
      <c r="D78" s="33">
        <f t="shared" si="8"/>
        <v>0</v>
      </c>
      <c r="E78" s="38"/>
      <c r="F78" s="53">
        <f t="shared" si="11"/>
        <v>0</v>
      </c>
      <c r="G78" s="30"/>
      <c r="H78" s="38"/>
      <c r="I78" s="80">
        <f t="shared" si="9"/>
        <v>0</v>
      </c>
      <c r="J78" s="30">
        <f t="shared" si="12"/>
      </c>
      <c r="K78" s="38">
        <f t="shared" si="13"/>
      </c>
      <c r="L78" s="57" t="e">
        <f t="shared" si="10"/>
        <v>#VALUE!</v>
      </c>
    </row>
    <row r="79" spans="1:12" s="2" customFormat="1" ht="15" hidden="1">
      <c r="A79" s="64" t="s">
        <v>82</v>
      </c>
      <c r="B79" s="74">
        <v>0.11</v>
      </c>
      <c r="C79" s="30"/>
      <c r="D79" s="33">
        <f t="shared" si="8"/>
        <v>0</v>
      </c>
      <c r="E79" s="38"/>
      <c r="F79" s="53">
        <f t="shared" si="11"/>
        <v>0</v>
      </c>
      <c r="G79" s="30"/>
      <c r="H79" s="38"/>
      <c r="I79" s="80">
        <f t="shared" si="9"/>
        <v>0</v>
      </c>
      <c r="J79" s="30">
        <f t="shared" si="12"/>
      </c>
      <c r="K79" s="38">
        <f t="shared" si="13"/>
      </c>
      <c r="L79" s="57" t="e">
        <f t="shared" si="10"/>
        <v>#VALUE!</v>
      </c>
    </row>
    <row r="80" spans="1:12" s="2" customFormat="1" ht="15" hidden="1">
      <c r="A80" s="64" t="s">
        <v>83</v>
      </c>
      <c r="B80" s="74">
        <v>0.53</v>
      </c>
      <c r="C80" s="30"/>
      <c r="D80" s="33">
        <f t="shared" si="8"/>
        <v>0</v>
      </c>
      <c r="E80" s="38"/>
      <c r="F80" s="53">
        <f t="shared" si="11"/>
        <v>0</v>
      </c>
      <c r="G80" s="30"/>
      <c r="H80" s="38"/>
      <c r="I80" s="80">
        <f t="shared" si="9"/>
        <v>0</v>
      </c>
      <c r="J80" s="30">
        <f t="shared" si="12"/>
      </c>
      <c r="K80" s="38">
        <f t="shared" si="13"/>
      </c>
      <c r="L80" s="57" t="e">
        <f t="shared" si="10"/>
        <v>#VALUE!</v>
      </c>
    </row>
    <row r="81" spans="1:12" s="2" customFormat="1" ht="15">
      <c r="A81" s="64" t="s">
        <v>46</v>
      </c>
      <c r="B81" s="74">
        <v>1.3</v>
      </c>
      <c r="C81" s="119">
        <v>0.047</v>
      </c>
      <c r="D81" s="33">
        <f t="shared" si="8"/>
        <v>3.6153846153846154</v>
      </c>
      <c r="E81" s="38"/>
      <c r="F81" s="53">
        <f t="shared" si="11"/>
        <v>0.047</v>
      </c>
      <c r="G81" s="30">
        <v>0.808</v>
      </c>
      <c r="H81" s="38"/>
      <c r="I81" s="80">
        <f t="shared" si="9"/>
        <v>0.808</v>
      </c>
      <c r="J81" s="30">
        <f t="shared" si="12"/>
        <v>171.91489361702128</v>
      </c>
      <c r="K81" s="38">
        <f t="shared" si="13"/>
      </c>
      <c r="L81" s="212" t="e">
        <f t="shared" si="10"/>
        <v>#VALUE!</v>
      </c>
    </row>
    <row r="82" spans="1:12" s="2" customFormat="1" ht="15">
      <c r="A82" s="64" t="s">
        <v>47</v>
      </c>
      <c r="B82" s="74">
        <v>1.55</v>
      </c>
      <c r="C82" s="119">
        <v>0.006</v>
      </c>
      <c r="D82" s="33">
        <f t="shared" si="8"/>
        <v>0.3870967741935484</v>
      </c>
      <c r="E82" s="38">
        <v>0.009</v>
      </c>
      <c r="F82" s="53">
        <f t="shared" si="11"/>
        <v>-0.002999999999999999</v>
      </c>
      <c r="G82" s="30">
        <v>0.081</v>
      </c>
      <c r="H82" s="38">
        <v>0.198</v>
      </c>
      <c r="I82" s="80">
        <f t="shared" si="9"/>
        <v>-0.117</v>
      </c>
      <c r="J82" s="30">
        <f t="shared" si="12"/>
        <v>135</v>
      </c>
      <c r="K82" s="38">
        <f t="shared" si="13"/>
        <v>220.00000000000003</v>
      </c>
      <c r="L82" s="57">
        <f t="shared" si="10"/>
        <v>-85.00000000000003</v>
      </c>
    </row>
    <row r="83" spans="1:12" s="2" customFormat="1" ht="15" hidden="1">
      <c r="A83" s="64" t="s">
        <v>84</v>
      </c>
      <c r="B83" s="74">
        <v>0</v>
      </c>
      <c r="C83" s="30"/>
      <c r="D83" s="33" t="e">
        <f t="shared" si="8"/>
        <v>#DIV/0!</v>
      </c>
      <c r="E83" s="38"/>
      <c r="F83" s="53">
        <f t="shared" si="11"/>
        <v>0</v>
      </c>
      <c r="G83" s="30"/>
      <c r="H83" s="38"/>
      <c r="I83" s="80">
        <f t="shared" si="9"/>
        <v>0</v>
      </c>
      <c r="J83" s="30">
        <f t="shared" si="12"/>
      </c>
      <c r="K83" s="38">
        <f t="shared" si="13"/>
      </c>
      <c r="L83" s="57" t="e">
        <f t="shared" si="10"/>
        <v>#VALUE!</v>
      </c>
    </row>
    <row r="84" spans="1:12" s="2" customFormat="1" ht="15" hidden="1">
      <c r="A84" s="64" t="s">
        <v>85</v>
      </c>
      <c r="B84" s="74">
        <v>0</v>
      </c>
      <c r="C84" s="30"/>
      <c r="D84" s="33" t="e">
        <f t="shared" si="8"/>
        <v>#DIV/0!</v>
      </c>
      <c r="E84" s="38"/>
      <c r="F84" s="53">
        <f t="shared" si="11"/>
        <v>0</v>
      </c>
      <c r="G84" s="30"/>
      <c r="H84" s="38"/>
      <c r="I84" s="80">
        <f t="shared" si="9"/>
        <v>0</v>
      </c>
      <c r="J84" s="30">
        <f t="shared" si="12"/>
      </c>
      <c r="K84" s="38">
        <f t="shared" si="13"/>
      </c>
      <c r="L84" s="57" t="e">
        <f t="shared" si="10"/>
        <v>#VALUE!</v>
      </c>
    </row>
    <row r="85" spans="1:12" s="2" customFormat="1" ht="15" hidden="1">
      <c r="A85" s="64" t="s">
        <v>48</v>
      </c>
      <c r="B85" s="74">
        <v>1.0899999999999999</v>
      </c>
      <c r="C85" s="30"/>
      <c r="D85" s="33">
        <f t="shared" si="8"/>
        <v>0</v>
      </c>
      <c r="E85" s="38"/>
      <c r="F85" s="53">
        <f t="shared" si="11"/>
        <v>0</v>
      </c>
      <c r="G85" s="30"/>
      <c r="H85" s="38"/>
      <c r="I85" s="80">
        <f t="shared" si="9"/>
        <v>0</v>
      </c>
      <c r="J85" s="30">
        <f t="shared" si="12"/>
      </c>
      <c r="K85" s="38">
        <f t="shared" si="13"/>
      </c>
      <c r="L85" s="57" t="e">
        <f t="shared" si="10"/>
        <v>#VALUE!</v>
      </c>
    </row>
    <row r="86" spans="1:12" s="2" customFormat="1" ht="15" hidden="1">
      <c r="A86" s="64" t="s">
        <v>86</v>
      </c>
      <c r="B86" s="74">
        <v>0</v>
      </c>
      <c r="C86" s="30"/>
      <c r="D86" s="33" t="e">
        <f t="shared" si="8"/>
        <v>#DIV/0!</v>
      </c>
      <c r="E86" s="38"/>
      <c r="F86" s="53">
        <f t="shared" si="11"/>
        <v>0</v>
      </c>
      <c r="G86" s="30"/>
      <c r="H86" s="38"/>
      <c r="I86" s="80">
        <f t="shared" si="9"/>
        <v>0</v>
      </c>
      <c r="J86" s="30">
        <f t="shared" si="12"/>
      </c>
      <c r="K86" s="38">
        <f t="shared" si="13"/>
      </c>
      <c r="L86" s="57" t="e">
        <f t="shared" si="10"/>
        <v>#VALUE!</v>
      </c>
    </row>
    <row r="87" spans="1:12" s="2" customFormat="1" ht="15" hidden="1">
      <c r="A87" s="64" t="s">
        <v>49</v>
      </c>
      <c r="B87" s="74">
        <v>1.28</v>
      </c>
      <c r="C87" s="30"/>
      <c r="D87" s="33">
        <f t="shared" si="8"/>
        <v>0</v>
      </c>
      <c r="E87" s="38">
        <v>0.017</v>
      </c>
      <c r="F87" s="53">
        <f t="shared" si="11"/>
        <v>-0.017</v>
      </c>
      <c r="G87" s="30"/>
      <c r="H87" s="38">
        <v>0.419</v>
      </c>
      <c r="I87" s="80">
        <f t="shared" si="9"/>
        <v>-0.419</v>
      </c>
      <c r="J87" s="30">
        <f t="shared" si="12"/>
      </c>
      <c r="K87" s="38">
        <f t="shared" si="13"/>
        <v>246.4705882352941</v>
      </c>
      <c r="L87" s="57" t="e">
        <f t="shared" si="10"/>
        <v>#VALUE!</v>
      </c>
    </row>
    <row r="88" spans="1:12" s="2" customFormat="1" ht="15">
      <c r="A88" s="64" t="s">
        <v>50</v>
      </c>
      <c r="B88" s="74">
        <v>0.9500000000000001</v>
      </c>
      <c r="C88" s="119">
        <v>0.009</v>
      </c>
      <c r="D88" s="33">
        <f t="shared" si="8"/>
        <v>0.9473684210526314</v>
      </c>
      <c r="E88" s="38"/>
      <c r="F88" s="53">
        <f t="shared" si="11"/>
        <v>0.009</v>
      </c>
      <c r="G88" s="30">
        <v>0.4</v>
      </c>
      <c r="H88" s="38"/>
      <c r="I88" s="80">
        <f t="shared" si="9"/>
        <v>0.4</v>
      </c>
      <c r="J88" s="30">
        <f t="shared" si="12"/>
        <v>444.4444444444445</v>
      </c>
      <c r="K88" s="38">
        <f t="shared" si="13"/>
      </c>
      <c r="L88" s="212" t="e">
        <f t="shared" si="10"/>
        <v>#VALUE!</v>
      </c>
    </row>
    <row r="89" spans="1:12" s="2" customFormat="1" ht="15" hidden="1">
      <c r="A89" s="64" t="s">
        <v>51</v>
      </c>
      <c r="B89" s="74">
        <v>1.88</v>
      </c>
      <c r="C89" s="30"/>
      <c r="D89" s="33">
        <f t="shared" si="8"/>
        <v>0</v>
      </c>
      <c r="E89" s="38"/>
      <c r="F89" s="53">
        <f t="shared" si="11"/>
        <v>0</v>
      </c>
      <c r="G89" s="30"/>
      <c r="H89" s="38"/>
      <c r="I89" s="80">
        <f t="shared" si="9"/>
        <v>0</v>
      </c>
      <c r="J89" s="30">
        <f t="shared" si="12"/>
      </c>
      <c r="K89" s="38">
        <f t="shared" si="13"/>
      </c>
      <c r="L89" s="57" t="e">
        <f t="shared" si="10"/>
        <v>#VALUE!</v>
      </c>
    </row>
    <row r="90" spans="1:12" s="2" customFormat="1" ht="15" hidden="1">
      <c r="A90" s="132" t="s">
        <v>52</v>
      </c>
      <c r="B90" s="74">
        <v>0.51</v>
      </c>
      <c r="C90" s="30"/>
      <c r="D90" s="33">
        <f t="shared" si="8"/>
        <v>0</v>
      </c>
      <c r="E90" s="38"/>
      <c r="F90" s="53">
        <f t="shared" si="11"/>
        <v>0</v>
      </c>
      <c r="G90" s="30"/>
      <c r="H90" s="38"/>
      <c r="I90" s="80">
        <f t="shared" si="9"/>
        <v>0</v>
      </c>
      <c r="J90" s="30">
        <f t="shared" si="12"/>
      </c>
      <c r="K90" s="38">
        <f t="shared" si="13"/>
      </c>
      <c r="L90" s="57" t="e">
        <f t="shared" si="10"/>
        <v>#VALUE!</v>
      </c>
    </row>
    <row r="91" spans="1:12" s="2" customFormat="1" ht="15" hidden="1">
      <c r="A91" s="64" t="s">
        <v>97</v>
      </c>
      <c r="B91" s="74">
        <v>0.22</v>
      </c>
      <c r="C91" s="30"/>
      <c r="D91" s="33">
        <f t="shared" si="8"/>
        <v>0</v>
      </c>
      <c r="E91" s="38"/>
      <c r="F91" s="53">
        <f t="shared" si="11"/>
        <v>0</v>
      </c>
      <c r="G91" s="30"/>
      <c r="H91" s="38"/>
      <c r="I91" s="80">
        <f t="shared" si="9"/>
        <v>0</v>
      </c>
      <c r="J91" s="30">
        <f t="shared" si="12"/>
      </c>
      <c r="K91" s="38">
        <f t="shared" si="13"/>
      </c>
      <c r="L91" s="57" t="e">
        <f t="shared" si="10"/>
        <v>#VALUE!</v>
      </c>
    </row>
    <row r="92" spans="1:12" s="2" customFormat="1" ht="15" hidden="1">
      <c r="A92" s="64" t="s">
        <v>87</v>
      </c>
      <c r="B92" s="74">
        <v>0</v>
      </c>
      <c r="C92" s="30"/>
      <c r="D92" s="33" t="e">
        <f t="shared" si="8"/>
        <v>#DIV/0!</v>
      </c>
      <c r="E92" s="38"/>
      <c r="F92" s="53">
        <f t="shared" si="11"/>
        <v>0</v>
      </c>
      <c r="G92" s="30"/>
      <c r="H92" s="38"/>
      <c r="I92" s="80">
        <f t="shared" si="9"/>
        <v>0</v>
      </c>
      <c r="J92" s="30">
        <f t="shared" si="12"/>
      </c>
      <c r="K92" s="38">
        <f t="shared" si="13"/>
      </c>
      <c r="L92" s="57" t="e">
        <f t="shared" si="10"/>
        <v>#VALUE!</v>
      </c>
    </row>
    <row r="93" spans="1:12" s="15" customFormat="1" ht="15.75">
      <c r="A93" s="134" t="s">
        <v>53</v>
      </c>
      <c r="B93" s="73">
        <v>6.949999999999999</v>
      </c>
      <c r="C93" s="29">
        <f>SUM(C94:C103)-C99</f>
        <v>0.431</v>
      </c>
      <c r="D93" s="32">
        <f t="shared" si="8"/>
        <v>6.201438848920864</v>
      </c>
      <c r="E93" s="37">
        <v>0.169</v>
      </c>
      <c r="F93" s="184">
        <f t="shared" si="11"/>
        <v>0.262</v>
      </c>
      <c r="G93" s="29">
        <f>SUM(G94:G103)-G99</f>
        <v>6.996</v>
      </c>
      <c r="H93" s="37">
        <v>2.295</v>
      </c>
      <c r="I93" s="78">
        <f t="shared" si="9"/>
        <v>4.7010000000000005</v>
      </c>
      <c r="J93" s="29">
        <f t="shared" si="12"/>
        <v>162.3201856148492</v>
      </c>
      <c r="K93" s="37">
        <f t="shared" si="13"/>
        <v>135.79881656804733</v>
      </c>
      <c r="L93" s="56">
        <f t="shared" si="10"/>
        <v>26.52136904680188</v>
      </c>
    </row>
    <row r="94" spans="1:12" s="2" customFormat="1" ht="15" hidden="1">
      <c r="A94" s="64" t="s">
        <v>88</v>
      </c>
      <c r="B94" s="74">
        <v>0.7000000000000001</v>
      </c>
      <c r="C94" s="30"/>
      <c r="D94" s="33">
        <f t="shared" si="8"/>
        <v>0</v>
      </c>
      <c r="E94" s="38"/>
      <c r="F94" s="118">
        <f t="shared" si="11"/>
        <v>0</v>
      </c>
      <c r="G94" s="30"/>
      <c r="H94" s="38"/>
      <c r="I94" s="80">
        <f t="shared" si="9"/>
        <v>0</v>
      </c>
      <c r="J94" s="30">
        <f t="shared" si="12"/>
      </c>
      <c r="K94" s="38">
        <f t="shared" si="13"/>
      </c>
      <c r="L94" s="57" t="e">
        <f t="shared" si="10"/>
        <v>#VALUE!</v>
      </c>
    </row>
    <row r="95" spans="1:12" s="2" customFormat="1" ht="15">
      <c r="A95" s="64" t="s">
        <v>54</v>
      </c>
      <c r="B95" s="74">
        <v>3.67</v>
      </c>
      <c r="C95" s="30">
        <v>0.413</v>
      </c>
      <c r="D95" s="33">
        <f t="shared" si="8"/>
        <v>11.253405994550409</v>
      </c>
      <c r="E95" s="38">
        <v>0.164</v>
      </c>
      <c r="F95" s="53">
        <v>1.112</v>
      </c>
      <c r="G95" s="30">
        <v>6.705</v>
      </c>
      <c r="H95" s="38">
        <v>2.195</v>
      </c>
      <c r="I95" s="80">
        <f t="shared" si="9"/>
        <v>4.51</v>
      </c>
      <c r="J95" s="30">
        <f t="shared" si="12"/>
        <v>162.34866828087166</v>
      </c>
      <c r="K95" s="38">
        <f t="shared" si="13"/>
        <v>133.84146341463412</v>
      </c>
      <c r="L95" s="57">
        <f t="shared" si="10"/>
        <v>28.507204866237544</v>
      </c>
    </row>
    <row r="96" spans="1:12" s="2" customFormat="1" ht="15" hidden="1">
      <c r="A96" s="64" t="s">
        <v>55</v>
      </c>
      <c r="B96" s="74">
        <v>0.52</v>
      </c>
      <c r="C96" s="30"/>
      <c r="D96" s="33">
        <f t="shared" si="8"/>
        <v>0</v>
      </c>
      <c r="E96" s="38"/>
      <c r="F96" s="53">
        <f t="shared" si="11"/>
        <v>0</v>
      </c>
      <c r="G96" s="30"/>
      <c r="H96" s="38"/>
      <c r="I96" s="80">
        <f t="shared" si="9"/>
        <v>0</v>
      </c>
      <c r="J96" s="30">
        <f t="shared" si="12"/>
      </c>
      <c r="K96" s="38">
        <f t="shared" si="13"/>
      </c>
      <c r="L96" s="57" t="e">
        <f t="shared" si="10"/>
        <v>#VALUE!</v>
      </c>
    </row>
    <row r="97" spans="1:12" s="2" customFormat="1" ht="15">
      <c r="A97" s="65" t="s">
        <v>56</v>
      </c>
      <c r="B97" s="81">
        <v>0.6799999999999999</v>
      </c>
      <c r="C97" s="185">
        <v>0.018</v>
      </c>
      <c r="D97" s="82">
        <f t="shared" si="8"/>
        <v>2.6470588235294117</v>
      </c>
      <c r="E97" s="41">
        <v>0.005</v>
      </c>
      <c r="F97" s="101">
        <f t="shared" si="11"/>
        <v>0.012999999999999998</v>
      </c>
      <c r="G97" s="39">
        <v>0.291</v>
      </c>
      <c r="H97" s="41">
        <v>0.1</v>
      </c>
      <c r="I97" s="83">
        <f t="shared" si="9"/>
        <v>0.19099999999999998</v>
      </c>
      <c r="J97" s="39">
        <f t="shared" si="12"/>
        <v>161.66666666666669</v>
      </c>
      <c r="K97" s="41">
        <f t="shared" si="13"/>
        <v>200</v>
      </c>
      <c r="L97" s="99">
        <f t="shared" si="10"/>
        <v>-38.333333333333314</v>
      </c>
    </row>
    <row r="98" spans="1:12" s="2" customFormat="1" ht="15" hidden="1">
      <c r="A98" s="111" t="s">
        <v>57</v>
      </c>
      <c r="B98" s="115">
        <v>0.27</v>
      </c>
      <c r="C98" s="107"/>
      <c r="D98" s="108">
        <f t="shared" si="8"/>
        <v>0</v>
      </c>
      <c r="E98" s="109"/>
      <c r="F98" s="110">
        <f t="shared" si="11"/>
        <v>0</v>
      </c>
      <c r="G98" s="116"/>
      <c r="H98" s="109"/>
      <c r="I98" s="117">
        <f t="shared" si="9"/>
        <v>0</v>
      </c>
      <c r="J98" s="107">
        <f t="shared" si="12"/>
      </c>
      <c r="K98" s="109">
        <f t="shared" si="13"/>
      </c>
      <c r="L98" s="98" t="e">
        <f t="shared" si="10"/>
        <v>#VALUE!</v>
      </c>
    </row>
    <row r="99" spans="1:12" s="2" customFormat="1" ht="15" hidden="1">
      <c r="A99" s="48" t="s">
        <v>89</v>
      </c>
      <c r="B99" s="76">
        <v>0</v>
      </c>
      <c r="C99" s="30"/>
      <c r="D99" s="18" t="e">
        <f t="shared" si="8"/>
        <v>#DIV/0!</v>
      </c>
      <c r="E99" s="38"/>
      <c r="F99" s="66">
        <f t="shared" si="11"/>
        <v>0</v>
      </c>
      <c r="G99" s="58"/>
      <c r="H99" s="38"/>
      <c r="I99" s="68">
        <f t="shared" si="9"/>
        <v>0</v>
      </c>
      <c r="J99" s="30">
        <f t="shared" si="12"/>
      </c>
      <c r="K99" s="38">
        <f t="shared" si="13"/>
      </c>
      <c r="L99" s="57" t="e">
        <f t="shared" si="10"/>
        <v>#VALUE!</v>
      </c>
    </row>
    <row r="100" spans="1:12" s="2" customFormat="1" ht="15" hidden="1">
      <c r="A100" s="48" t="s">
        <v>58</v>
      </c>
      <c r="B100" s="76">
        <v>0.06999999999999999</v>
      </c>
      <c r="C100" s="30"/>
      <c r="D100" s="18">
        <f t="shared" si="8"/>
        <v>0</v>
      </c>
      <c r="E100" s="38"/>
      <c r="F100" s="66">
        <f t="shared" si="11"/>
        <v>0</v>
      </c>
      <c r="G100" s="58"/>
      <c r="H100" s="38"/>
      <c r="I100" s="68">
        <f t="shared" si="9"/>
        <v>0</v>
      </c>
      <c r="J100" s="30">
        <f t="shared" si="12"/>
      </c>
      <c r="K100" s="38">
        <f t="shared" si="13"/>
      </c>
      <c r="L100" s="57" t="e">
        <f t="shared" si="10"/>
        <v>#VALUE!</v>
      </c>
    </row>
    <row r="101" spans="1:12" s="2" customFormat="1" ht="15" hidden="1">
      <c r="A101" s="48" t="s">
        <v>59</v>
      </c>
      <c r="B101" s="76">
        <v>0.7</v>
      </c>
      <c r="C101" s="30"/>
      <c r="D101" s="18">
        <f t="shared" si="8"/>
        <v>0</v>
      </c>
      <c r="E101" s="38"/>
      <c r="F101" s="66">
        <f t="shared" si="11"/>
        <v>0</v>
      </c>
      <c r="G101" s="58"/>
      <c r="H101" s="38"/>
      <c r="I101" s="68">
        <f t="shared" si="9"/>
        <v>0</v>
      </c>
      <c r="J101" s="30">
        <f t="shared" si="12"/>
      </c>
      <c r="K101" s="38">
        <f t="shared" si="13"/>
      </c>
      <c r="L101" s="57" t="e">
        <f t="shared" si="10"/>
        <v>#VALUE!</v>
      </c>
    </row>
    <row r="102" spans="1:12" s="2" customFormat="1" ht="15" hidden="1">
      <c r="A102" s="49" t="s">
        <v>90</v>
      </c>
      <c r="B102" s="97">
        <v>0.32</v>
      </c>
      <c r="C102" s="39"/>
      <c r="D102" s="40">
        <f t="shared" si="8"/>
        <v>0</v>
      </c>
      <c r="E102" s="41"/>
      <c r="F102" s="67">
        <f t="shared" si="11"/>
        <v>0</v>
      </c>
      <c r="G102" s="59"/>
      <c r="H102" s="41"/>
      <c r="I102" s="69">
        <f t="shared" si="9"/>
        <v>0</v>
      </c>
      <c r="J102" s="39">
        <f t="shared" si="12"/>
      </c>
      <c r="K102" s="41">
        <f t="shared" si="13"/>
      </c>
      <c r="L102" s="99" t="e">
        <f t="shared" si="10"/>
        <v>#VALUE!</v>
      </c>
    </row>
    <row r="103" spans="1:12" s="2" customFormat="1" ht="15" hidden="1">
      <c r="A103" s="91" t="s">
        <v>91</v>
      </c>
      <c r="B103" s="92">
        <v>0</v>
      </c>
      <c r="C103" s="93"/>
      <c r="D103" s="102" t="e">
        <f t="shared" si="8"/>
        <v>#DIV/0!</v>
      </c>
      <c r="E103" s="94"/>
      <c r="F103" s="95">
        <f t="shared" si="11"/>
        <v>0</v>
      </c>
      <c r="G103" s="103"/>
      <c r="H103" s="94"/>
      <c r="I103" s="104">
        <f t="shared" si="9"/>
        <v>0</v>
      </c>
      <c r="J103" s="93">
        <f t="shared" si="12"/>
      </c>
      <c r="K103" s="94">
        <f t="shared" si="13"/>
      </c>
      <c r="L103" s="105" t="e">
        <f t="shared" si="10"/>
        <v>#VALUE!</v>
      </c>
    </row>
    <row r="104" s="7" customFormat="1" ht="15">
      <c r="G104" s="8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F109" s="5" t="s">
        <v>115</v>
      </c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5"/>
      <c r="C149" s="195"/>
      <c r="D149" s="195"/>
    </row>
    <row r="150" spans="1:2" s="8" customFormat="1" ht="15.75">
      <c r="A150" s="21"/>
      <c r="B150" s="6"/>
    </row>
    <row r="151" spans="1:4" s="8" customFormat="1" ht="15">
      <c r="A151" s="6"/>
      <c r="B151" s="195"/>
      <c r="C151" s="195"/>
      <c r="D151" s="19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15">
      <c r="A227" s="6"/>
      <c r="B227" s="6"/>
    </row>
    <row r="228" spans="1:2" s="8" customFormat="1" ht="0.75" customHeight="1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pans="1:2" s="8" customFormat="1" ht="15">
      <c r="A265" s="6"/>
      <c r="B265" s="6"/>
    </row>
    <row r="266" s="8" customFormat="1" ht="15"/>
    <row r="267" s="8" customFormat="1" ht="15"/>
    <row r="268" s="8" customFormat="1" ht="15"/>
    <row r="269" s="8" customFormat="1" ht="15"/>
    <row r="270" s="8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2" sqref="M12"/>
    </sheetView>
  </sheetViews>
  <sheetFormatPr defaultColWidth="9.00390625" defaultRowHeight="12.75"/>
  <cols>
    <col min="1" max="1" width="30.375" style="165" customWidth="1"/>
    <col min="2" max="2" width="18.75390625" style="165" customWidth="1"/>
    <col min="3" max="3" width="11.125" style="165" customWidth="1"/>
    <col min="4" max="4" width="10.625" style="165" customWidth="1"/>
    <col min="5" max="5" width="10.75390625" style="165" customWidth="1"/>
    <col min="6" max="6" width="11.75390625" style="165" customWidth="1"/>
    <col min="7" max="16384" width="9.125" style="165" customWidth="1"/>
  </cols>
  <sheetData>
    <row r="1" spans="1:6" ht="15.75">
      <c r="A1" s="205" t="s">
        <v>123</v>
      </c>
      <c r="B1" s="205"/>
      <c r="C1" s="205"/>
      <c r="D1" s="205"/>
      <c r="E1" s="205"/>
      <c r="F1" s="205"/>
    </row>
    <row r="2" spans="1:6" ht="15.75">
      <c r="A2" s="206" t="str">
        <f>зерноск!A2</f>
        <v>по состоянию на 17 августа 2018 года</v>
      </c>
      <c r="B2" s="206"/>
      <c r="C2" s="206"/>
      <c r="D2" s="206"/>
      <c r="E2" s="206"/>
      <c r="F2" s="206"/>
    </row>
    <row r="3" spans="1:6" ht="15.75">
      <c r="A3" s="180"/>
      <c r="B3" s="180"/>
      <c r="C3" s="181"/>
      <c r="D3" s="181"/>
      <c r="E3" s="181"/>
      <c r="F3" s="181"/>
    </row>
    <row r="4" spans="1:6" ht="27.75" customHeight="1">
      <c r="A4" s="207" t="s">
        <v>1</v>
      </c>
      <c r="B4" s="208" t="s">
        <v>137</v>
      </c>
      <c r="C4" s="207" t="s">
        <v>124</v>
      </c>
      <c r="D4" s="207"/>
      <c r="E4" s="207"/>
      <c r="F4" s="207"/>
    </row>
    <row r="5" spans="1:6" ht="48" customHeight="1">
      <c r="A5" s="207"/>
      <c r="B5" s="208"/>
      <c r="C5" s="166" t="s">
        <v>105</v>
      </c>
      <c r="D5" s="166" t="s">
        <v>125</v>
      </c>
      <c r="E5" s="166" t="s">
        <v>102</v>
      </c>
      <c r="F5" s="166" t="s">
        <v>106</v>
      </c>
    </row>
    <row r="6" spans="1:6" s="167" customFormat="1" ht="15.75">
      <c r="A6" s="194" t="s">
        <v>2</v>
      </c>
      <c r="B6" s="192">
        <v>17190.028000000002</v>
      </c>
      <c r="C6" s="62">
        <f>C7+C26+C37+C46+C54+C69+C76+C93</f>
        <v>390.8939999999999</v>
      </c>
      <c r="D6" s="77">
        <f>C6/B6*100</f>
        <v>2.273957901639252</v>
      </c>
      <c r="E6" s="77">
        <v>96.52000000000001</v>
      </c>
      <c r="F6" s="188">
        <f>C6-E6</f>
        <v>294.3739999999999</v>
      </c>
    </row>
    <row r="7" spans="1:6" s="167" customFormat="1" ht="15.75">
      <c r="A7" s="47" t="s">
        <v>3</v>
      </c>
      <c r="B7" s="159">
        <v>3799.24</v>
      </c>
      <c r="C7" s="29">
        <f>SUM(C8:C24)</f>
        <v>2.609</v>
      </c>
      <c r="D7" s="161">
        <f aca="true" t="shared" si="0" ref="D7:D72">C7/B7*100</f>
        <v>0.06867162906265463</v>
      </c>
      <c r="E7" s="37">
        <v>0.7999999999999999</v>
      </c>
      <c r="F7" s="78">
        <f aca="true" t="shared" si="1" ref="F7:F72">C7-E7</f>
        <v>1.8090000000000002</v>
      </c>
    </row>
    <row r="8" spans="1:6" ht="15" hidden="1">
      <c r="A8" s="48" t="s">
        <v>4</v>
      </c>
      <c r="B8" s="158">
        <v>395.5</v>
      </c>
      <c r="C8" s="30"/>
      <c r="D8" s="38">
        <f t="shared" si="0"/>
        <v>0</v>
      </c>
      <c r="E8" s="38"/>
      <c r="F8" s="87">
        <f t="shared" si="1"/>
        <v>0</v>
      </c>
    </row>
    <row r="9" spans="1:6" ht="15" hidden="1">
      <c r="A9" s="48" t="s">
        <v>5</v>
      </c>
      <c r="B9" s="158">
        <v>190</v>
      </c>
      <c r="C9" s="30"/>
      <c r="D9" s="38">
        <f t="shared" si="0"/>
        <v>0</v>
      </c>
      <c r="E9" s="38"/>
      <c r="F9" s="87">
        <f>C9-E9</f>
        <v>0</v>
      </c>
    </row>
    <row r="10" spans="1:6" ht="15">
      <c r="A10" s="48" t="s">
        <v>6</v>
      </c>
      <c r="B10" s="158">
        <v>32.1</v>
      </c>
      <c r="C10" s="30">
        <v>1.12</v>
      </c>
      <c r="D10" s="38">
        <f t="shared" si="0"/>
        <v>3.4890965732087227</v>
      </c>
      <c r="E10" s="38"/>
      <c r="F10" s="87">
        <f t="shared" si="1"/>
        <v>1.12</v>
      </c>
    </row>
    <row r="11" spans="1:6" ht="15" hidden="1">
      <c r="A11" s="48" t="s">
        <v>7</v>
      </c>
      <c r="B11" s="158">
        <v>744.9</v>
      </c>
      <c r="C11" s="30"/>
      <c r="D11" s="38">
        <f t="shared" si="0"/>
        <v>0</v>
      </c>
      <c r="E11" s="38"/>
      <c r="F11" s="87">
        <f t="shared" si="1"/>
        <v>0</v>
      </c>
    </row>
    <row r="12" spans="1:6" ht="15">
      <c r="A12" s="48" t="s">
        <v>8</v>
      </c>
      <c r="B12" s="158">
        <v>18.3</v>
      </c>
      <c r="C12" s="30">
        <v>0.543</v>
      </c>
      <c r="D12" s="38">
        <f t="shared" si="0"/>
        <v>2.9672131147540983</v>
      </c>
      <c r="E12" s="38"/>
      <c r="F12" s="87">
        <f t="shared" si="1"/>
        <v>0.543</v>
      </c>
    </row>
    <row r="13" spans="1:6" ht="15" hidden="1">
      <c r="A13" s="48" t="s">
        <v>9</v>
      </c>
      <c r="B13" s="158">
        <v>50</v>
      </c>
      <c r="C13" s="30"/>
      <c r="D13" s="38">
        <f t="shared" si="0"/>
        <v>0</v>
      </c>
      <c r="E13" s="38"/>
      <c r="F13" s="87">
        <f t="shared" si="1"/>
        <v>0</v>
      </c>
    </row>
    <row r="14" spans="1:6" ht="15" hidden="1">
      <c r="A14" s="48" t="s">
        <v>10</v>
      </c>
      <c r="B14" s="158">
        <v>2.3</v>
      </c>
      <c r="C14" s="30"/>
      <c r="D14" s="38">
        <f t="shared" si="0"/>
        <v>0</v>
      </c>
      <c r="E14" s="38"/>
      <c r="F14" s="87">
        <f t="shared" si="1"/>
        <v>0</v>
      </c>
    </row>
    <row r="15" spans="1:6" ht="15" hidden="1">
      <c r="A15" s="48" t="s">
        <v>11</v>
      </c>
      <c r="B15" s="158">
        <v>480</v>
      </c>
      <c r="C15" s="30"/>
      <c r="D15" s="38">
        <f t="shared" si="0"/>
        <v>0</v>
      </c>
      <c r="E15" s="38"/>
      <c r="F15" s="87">
        <f t="shared" si="1"/>
        <v>0</v>
      </c>
    </row>
    <row r="16" spans="1:6" ht="15" hidden="1">
      <c r="A16" s="48" t="s">
        <v>12</v>
      </c>
      <c r="B16" s="158">
        <v>360</v>
      </c>
      <c r="C16" s="30"/>
      <c r="D16" s="38">
        <f t="shared" si="0"/>
        <v>0</v>
      </c>
      <c r="E16" s="38"/>
      <c r="F16" s="87">
        <f t="shared" si="1"/>
        <v>0</v>
      </c>
    </row>
    <row r="17" spans="1:6" ht="15" hidden="1">
      <c r="A17" s="48" t="s">
        <v>126</v>
      </c>
      <c r="B17" s="158">
        <v>76</v>
      </c>
      <c r="C17" s="30"/>
      <c r="D17" s="38">
        <f t="shared" si="0"/>
        <v>0</v>
      </c>
      <c r="E17" s="38"/>
      <c r="F17" s="87">
        <f t="shared" si="1"/>
        <v>0</v>
      </c>
    </row>
    <row r="18" spans="1:6" ht="15" hidden="1">
      <c r="A18" s="48" t="s">
        <v>13</v>
      </c>
      <c r="B18" s="158">
        <v>415</v>
      </c>
      <c r="C18" s="30"/>
      <c r="D18" s="38">
        <f t="shared" si="0"/>
        <v>0</v>
      </c>
      <c r="E18" s="38"/>
      <c r="F18" s="87">
        <f t="shared" si="1"/>
        <v>0</v>
      </c>
    </row>
    <row r="19" spans="1:6" ht="15" hidden="1">
      <c r="A19" s="48" t="s">
        <v>14</v>
      </c>
      <c r="B19" s="158">
        <v>293.5</v>
      </c>
      <c r="C19" s="30"/>
      <c r="D19" s="38">
        <f t="shared" si="0"/>
        <v>0</v>
      </c>
      <c r="E19" s="38"/>
      <c r="F19" s="87">
        <f t="shared" si="1"/>
        <v>0</v>
      </c>
    </row>
    <row r="20" spans="1:6" ht="15">
      <c r="A20" s="48" t="s">
        <v>15</v>
      </c>
      <c r="B20" s="158">
        <v>32.2</v>
      </c>
      <c r="C20" s="30">
        <v>0.9</v>
      </c>
      <c r="D20" s="38">
        <f t="shared" si="0"/>
        <v>2.795031055900621</v>
      </c>
      <c r="E20" s="38">
        <v>0.69</v>
      </c>
      <c r="F20" s="87">
        <f t="shared" si="1"/>
        <v>0.21000000000000008</v>
      </c>
    </row>
    <row r="21" spans="1:6" ht="15" hidden="1">
      <c r="A21" s="48" t="s">
        <v>16</v>
      </c>
      <c r="B21" s="158">
        <v>426.1</v>
      </c>
      <c r="C21" s="30"/>
      <c r="D21" s="38">
        <f t="shared" si="0"/>
        <v>0</v>
      </c>
      <c r="E21" s="38"/>
      <c r="F21" s="87">
        <f t="shared" si="1"/>
        <v>0</v>
      </c>
    </row>
    <row r="22" spans="1:6" ht="15">
      <c r="A22" s="48" t="s">
        <v>17</v>
      </c>
      <c r="B22" s="158">
        <v>8.1</v>
      </c>
      <c r="C22" s="119">
        <v>0.046</v>
      </c>
      <c r="D22" s="38">
        <f t="shared" si="0"/>
        <v>0.5679012345679012</v>
      </c>
      <c r="E22" s="38"/>
      <c r="F22" s="87">
        <f t="shared" si="1"/>
        <v>0.046</v>
      </c>
    </row>
    <row r="23" spans="1:6" ht="15" hidden="1">
      <c r="A23" s="48" t="s">
        <v>18</v>
      </c>
      <c r="B23" s="158">
        <v>267.4</v>
      </c>
      <c r="C23" s="30"/>
      <c r="D23" s="38">
        <f t="shared" si="0"/>
        <v>0</v>
      </c>
      <c r="E23" s="38"/>
      <c r="F23" s="87">
        <f t="shared" si="1"/>
        <v>0</v>
      </c>
    </row>
    <row r="24" spans="1:6" ht="15" hidden="1">
      <c r="A24" s="48" t="s">
        <v>19</v>
      </c>
      <c r="B24" s="158">
        <v>7.84</v>
      </c>
      <c r="C24" s="30"/>
      <c r="D24" s="38">
        <f t="shared" si="0"/>
        <v>0</v>
      </c>
      <c r="E24" s="38">
        <v>0.11</v>
      </c>
      <c r="F24" s="87">
        <f t="shared" si="1"/>
        <v>-0.11</v>
      </c>
    </row>
    <row r="25" spans="1:6" s="167" customFormat="1" ht="15.75" hidden="1">
      <c r="A25" s="48"/>
      <c r="B25" s="158"/>
      <c r="C25" s="30"/>
      <c r="D25" s="38"/>
      <c r="E25" s="38"/>
      <c r="F25" s="87"/>
    </row>
    <row r="26" spans="1:6" ht="15.75">
      <c r="A26" s="47" t="s">
        <v>20</v>
      </c>
      <c r="B26" s="159">
        <v>84.989</v>
      </c>
      <c r="C26" s="29">
        <f>SUM(C27:C36)</f>
        <v>15.99</v>
      </c>
      <c r="D26" s="37">
        <f t="shared" si="0"/>
        <v>18.81419948463919</v>
      </c>
      <c r="E26" s="37">
        <v>9.99</v>
      </c>
      <c r="F26" s="78">
        <f t="shared" si="1"/>
        <v>6</v>
      </c>
    </row>
    <row r="27" spans="1:6" ht="15" hidden="1">
      <c r="A27" s="48" t="s">
        <v>61</v>
      </c>
      <c r="B27" s="158"/>
      <c r="C27" s="30"/>
      <c r="D27" s="38" t="e">
        <f t="shared" si="0"/>
        <v>#DIV/0!</v>
      </c>
      <c r="E27" s="38"/>
      <c r="F27" s="87">
        <f t="shared" si="1"/>
        <v>0</v>
      </c>
    </row>
    <row r="28" spans="1:6" ht="15" hidden="1">
      <c r="A28" s="48" t="s">
        <v>21</v>
      </c>
      <c r="B28" s="158"/>
      <c r="C28" s="30"/>
      <c r="D28" s="38" t="e">
        <f t="shared" si="0"/>
        <v>#DIV/0!</v>
      </c>
      <c r="E28" s="38"/>
      <c r="F28" s="87">
        <f t="shared" si="1"/>
        <v>0</v>
      </c>
    </row>
    <row r="29" spans="1:6" ht="15" hidden="1">
      <c r="A29" s="48" t="s">
        <v>22</v>
      </c>
      <c r="B29" s="158"/>
      <c r="C29" s="30"/>
      <c r="D29" s="38" t="e">
        <f t="shared" si="0"/>
        <v>#DIV/0!</v>
      </c>
      <c r="E29" s="38"/>
      <c r="F29" s="87">
        <f t="shared" si="1"/>
        <v>0</v>
      </c>
    </row>
    <row r="30" spans="1:6" ht="15" hidden="1">
      <c r="A30" s="48" t="s">
        <v>127</v>
      </c>
      <c r="B30" s="158"/>
      <c r="C30" s="30"/>
      <c r="D30" s="38" t="e">
        <f t="shared" si="0"/>
        <v>#DIV/0!</v>
      </c>
      <c r="E30" s="38"/>
      <c r="F30" s="87">
        <f t="shared" si="1"/>
        <v>0</v>
      </c>
    </row>
    <row r="31" spans="1:6" ht="15">
      <c r="A31" s="48" t="s">
        <v>23</v>
      </c>
      <c r="B31" s="158">
        <v>3.2</v>
      </c>
      <c r="C31" s="30">
        <v>0.49</v>
      </c>
      <c r="D31" s="38">
        <f t="shared" si="0"/>
        <v>15.312499999999998</v>
      </c>
      <c r="E31" s="38"/>
      <c r="F31" s="87">
        <f t="shared" si="1"/>
        <v>0.49</v>
      </c>
    </row>
    <row r="32" spans="1:6" ht="15">
      <c r="A32" s="48" t="s">
        <v>24</v>
      </c>
      <c r="B32" s="158">
        <v>58.4</v>
      </c>
      <c r="C32" s="30">
        <v>14.1</v>
      </c>
      <c r="D32" s="38">
        <f t="shared" si="0"/>
        <v>24.143835616438356</v>
      </c>
      <c r="E32" s="38">
        <v>9.9</v>
      </c>
      <c r="F32" s="87">
        <f t="shared" si="1"/>
        <v>4.199999999999999</v>
      </c>
    </row>
    <row r="33" spans="1:6" ht="15" hidden="1">
      <c r="A33" s="48" t="s">
        <v>25</v>
      </c>
      <c r="B33" s="158">
        <v>6.389</v>
      </c>
      <c r="C33" s="30"/>
      <c r="D33" s="38">
        <f t="shared" si="0"/>
        <v>0</v>
      </c>
      <c r="E33" s="38"/>
      <c r="F33" s="87">
        <f t="shared" si="1"/>
        <v>0</v>
      </c>
    </row>
    <row r="34" spans="1:6" ht="15" hidden="1">
      <c r="A34" s="48" t="s">
        <v>26</v>
      </c>
      <c r="B34" s="158"/>
      <c r="C34" s="30"/>
      <c r="D34" s="38" t="e">
        <f t="shared" si="0"/>
        <v>#DIV/0!</v>
      </c>
      <c r="E34" s="38"/>
      <c r="F34" s="87">
        <f t="shared" si="1"/>
        <v>0</v>
      </c>
    </row>
    <row r="35" spans="1:6" ht="15" hidden="1">
      <c r="A35" s="48" t="s">
        <v>27</v>
      </c>
      <c r="B35" s="158">
        <v>2</v>
      </c>
      <c r="C35" s="30"/>
      <c r="D35" s="38">
        <f t="shared" si="0"/>
        <v>0</v>
      </c>
      <c r="E35" s="38"/>
      <c r="F35" s="87">
        <f t="shared" si="1"/>
        <v>0</v>
      </c>
    </row>
    <row r="36" spans="1:6" s="167" customFormat="1" ht="15.75">
      <c r="A36" s="48" t="s">
        <v>28</v>
      </c>
      <c r="B36" s="158">
        <v>15</v>
      </c>
      <c r="C36" s="30">
        <v>1.4</v>
      </c>
      <c r="D36" s="38">
        <f t="shared" si="0"/>
        <v>9.333333333333332</v>
      </c>
      <c r="E36" s="38">
        <v>0.09</v>
      </c>
      <c r="F36" s="87">
        <f t="shared" si="1"/>
        <v>1.3099999999999998</v>
      </c>
    </row>
    <row r="37" spans="1:6" ht="15.75" hidden="1">
      <c r="A37" s="47" t="s">
        <v>93</v>
      </c>
      <c r="B37" s="159">
        <v>6189.2</v>
      </c>
      <c r="C37" s="29">
        <v>0</v>
      </c>
      <c r="D37" s="37">
        <f t="shared" si="0"/>
        <v>0</v>
      </c>
      <c r="E37" s="37">
        <v>0</v>
      </c>
      <c r="F37" s="78">
        <f>SUM(F38:F44)</f>
        <v>0</v>
      </c>
    </row>
    <row r="38" spans="1:6" ht="15" hidden="1">
      <c r="A38" s="48" t="s">
        <v>63</v>
      </c>
      <c r="B38" s="158">
        <v>95.2</v>
      </c>
      <c r="C38" s="30"/>
      <c r="D38" s="38">
        <f t="shared" si="0"/>
        <v>0</v>
      </c>
      <c r="E38" s="38"/>
      <c r="F38" s="87">
        <f t="shared" si="1"/>
        <v>0</v>
      </c>
    </row>
    <row r="39" spans="1:6" ht="15" hidden="1">
      <c r="A39" s="48" t="s">
        <v>67</v>
      </c>
      <c r="B39" s="158">
        <v>170</v>
      </c>
      <c r="C39" s="30"/>
      <c r="D39" s="38">
        <f t="shared" si="0"/>
        <v>0</v>
      </c>
      <c r="E39" s="38"/>
      <c r="F39" s="87">
        <f t="shared" si="1"/>
        <v>0</v>
      </c>
    </row>
    <row r="40" spans="1:6" ht="15" hidden="1">
      <c r="A40" s="48" t="s">
        <v>100</v>
      </c>
      <c r="B40" s="158">
        <v>426.8</v>
      </c>
      <c r="C40" s="193"/>
      <c r="D40" s="38">
        <f>C40/B40*100</f>
        <v>0</v>
      </c>
      <c r="E40" s="189"/>
      <c r="F40" s="87">
        <f>C40-E40</f>
        <v>0</v>
      </c>
    </row>
    <row r="41" spans="1:6" ht="15" hidden="1">
      <c r="A41" s="48" t="s">
        <v>30</v>
      </c>
      <c r="B41" s="158">
        <v>1564.1</v>
      </c>
      <c r="C41" s="30"/>
      <c r="D41" s="38">
        <f t="shared" si="0"/>
        <v>0</v>
      </c>
      <c r="E41" s="38"/>
      <c r="F41" s="87">
        <f t="shared" si="1"/>
        <v>0</v>
      </c>
    </row>
    <row r="42" spans="1:6" ht="15" hidden="1">
      <c r="A42" s="48" t="s">
        <v>31</v>
      </c>
      <c r="B42" s="158">
        <v>3.1</v>
      </c>
      <c r="C42" s="30"/>
      <c r="D42" s="38">
        <f t="shared" si="0"/>
        <v>0</v>
      </c>
      <c r="E42" s="38"/>
      <c r="F42" s="87">
        <f t="shared" si="1"/>
        <v>0</v>
      </c>
    </row>
    <row r="43" spans="1:6" ht="15" hidden="1">
      <c r="A43" s="48" t="s">
        <v>32</v>
      </c>
      <c r="B43" s="158">
        <v>1430</v>
      </c>
      <c r="C43" s="30"/>
      <c r="D43" s="38">
        <f t="shared" si="0"/>
        <v>0</v>
      </c>
      <c r="E43" s="38"/>
      <c r="F43" s="87">
        <f t="shared" si="1"/>
        <v>0</v>
      </c>
    </row>
    <row r="44" spans="1:6" ht="15" hidden="1">
      <c r="A44" s="48" t="s">
        <v>33</v>
      </c>
      <c r="B44" s="158">
        <v>2500</v>
      </c>
      <c r="C44" s="30"/>
      <c r="D44" s="38">
        <f t="shared" si="0"/>
        <v>0</v>
      </c>
      <c r="E44" s="38"/>
      <c r="F44" s="87">
        <f t="shared" si="1"/>
        <v>0</v>
      </c>
    </row>
    <row r="45" spans="1:6" s="167" customFormat="1" ht="15.75" hidden="1">
      <c r="A45" s="48" t="s">
        <v>101</v>
      </c>
      <c r="B45" s="158"/>
      <c r="C45" s="30"/>
      <c r="D45" s="38"/>
      <c r="E45" s="38"/>
      <c r="F45" s="87"/>
    </row>
    <row r="46" spans="1:6" ht="15.75" hidden="1">
      <c r="A46" s="47" t="s">
        <v>98</v>
      </c>
      <c r="B46" s="159">
        <v>2197.8</v>
      </c>
      <c r="C46" s="29">
        <f>SUM(C47:C53)</f>
        <v>0</v>
      </c>
      <c r="D46" s="37">
        <f t="shared" si="0"/>
        <v>0</v>
      </c>
      <c r="E46" s="37">
        <v>0</v>
      </c>
      <c r="F46" s="78">
        <f t="shared" si="1"/>
        <v>0</v>
      </c>
    </row>
    <row r="47" spans="1:6" ht="15" hidden="1">
      <c r="A47" s="48" t="s">
        <v>64</v>
      </c>
      <c r="B47" s="158">
        <v>86.9</v>
      </c>
      <c r="C47" s="30"/>
      <c r="D47" s="38">
        <f t="shared" si="0"/>
        <v>0</v>
      </c>
      <c r="E47" s="38"/>
      <c r="F47" s="87">
        <f t="shared" si="1"/>
        <v>0</v>
      </c>
    </row>
    <row r="48" spans="1:6" ht="15" hidden="1">
      <c r="A48" s="48" t="s">
        <v>65</v>
      </c>
      <c r="B48" s="158">
        <v>24.5</v>
      </c>
      <c r="C48" s="30"/>
      <c r="D48" s="38">
        <f t="shared" si="0"/>
        <v>0</v>
      </c>
      <c r="E48" s="38"/>
      <c r="F48" s="87">
        <f t="shared" si="1"/>
        <v>0</v>
      </c>
    </row>
    <row r="49" spans="1:6" ht="15" hidden="1">
      <c r="A49" s="48" t="s">
        <v>66</v>
      </c>
      <c r="B49" s="158">
        <v>46</v>
      </c>
      <c r="C49" s="30"/>
      <c r="D49" s="38">
        <f t="shared" si="0"/>
        <v>0</v>
      </c>
      <c r="E49" s="38"/>
      <c r="F49" s="87">
        <f>C49-E49</f>
        <v>0</v>
      </c>
    </row>
    <row r="50" spans="1:6" ht="15" hidden="1">
      <c r="A50" s="48" t="s">
        <v>29</v>
      </c>
      <c r="B50" s="158">
        <v>17.3</v>
      </c>
      <c r="C50" s="30"/>
      <c r="D50" s="38">
        <f t="shared" si="0"/>
        <v>0</v>
      </c>
      <c r="E50" s="38"/>
      <c r="F50" s="87">
        <f>C50-E50</f>
        <v>0</v>
      </c>
    </row>
    <row r="51" spans="1:6" ht="15" hidden="1">
      <c r="A51" s="48" t="s">
        <v>128</v>
      </c>
      <c r="B51" s="158">
        <v>34.5</v>
      </c>
      <c r="C51" s="30"/>
      <c r="D51" s="38">
        <f t="shared" si="0"/>
        <v>0</v>
      </c>
      <c r="E51" s="38"/>
      <c r="F51" s="87">
        <f>C51-E51</f>
        <v>0</v>
      </c>
    </row>
    <row r="52" spans="1:6" ht="15" hidden="1">
      <c r="A52" s="48" t="s">
        <v>69</v>
      </c>
      <c r="B52" s="158">
        <v>117</v>
      </c>
      <c r="C52" s="30"/>
      <c r="D52" s="38">
        <f t="shared" si="0"/>
        <v>0</v>
      </c>
      <c r="E52" s="38"/>
      <c r="F52" s="87">
        <f>C52-E52</f>
        <v>0</v>
      </c>
    </row>
    <row r="53" spans="1:6" s="167" customFormat="1" ht="15.75" hidden="1">
      <c r="A53" s="48" t="s">
        <v>129</v>
      </c>
      <c r="B53" s="158">
        <v>1871.6</v>
      </c>
      <c r="C53" s="30"/>
      <c r="D53" s="38">
        <f t="shared" si="0"/>
        <v>0</v>
      </c>
      <c r="E53" s="38"/>
      <c r="F53" s="87">
        <f>C53-E53</f>
        <v>0</v>
      </c>
    </row>
    <row r="54" spans="1:6" ht="15.75">
      <c r="A54" s="47" t="s">
        <v>34</v>
      </c>
      <c r="B54" s="159">
        <v>4507.4</v>
      </c>
      <c r="C54" s="29">
        <f>SUM(C55:C68)</f>
        <v>366.96199999999993</v>
      </c>
      <c r="D54" s="37">
        <f t="shared" si="0"/>
        <v>8.141323157474375</v>
      </c>
      <c r="E54" s="37">
        <v>79.27499999999999</v>
      </c>
      <c r="F54" s="78">
        <f t="shared" si="1"/>
        <v>287.68699999999995</v>
      </c>
    </row>
    <row r="55" spans="1:6" ht="15">
      <c r="A55" s="48" t="s">
        <v>70</v>
      </c>
      <c r="B55" s="158">
        <v>480</v>
      </c>
      <c r="C55" s="30">
        <v>37.4</v>
      </c>
      <c r="D55" s="38">
        <f t="shared" si="0"/>
        <v>7.791666666666666</v>
      </c>
      <c r="E55" s="38"/>
      <c r="F55" s="87">
        <f t="shared" si="1"/>
        <v>37.4</v>
      </c>
    </row>
    <row r="56" spans="1:6" ht="15">
      <c r="A56" s="48" t="s">
        <v>71</v>
      </c>
      <c r="B56" s="158">
        <v>32</v>
      </c>
      <c r="C56" s="30">
        <v>2.944</v>
      </c>
      <c r="D56" s="38">
        <f t="shared" si="0"/>
        <v>9.2</v>
      </c>
      <c r="E56" s="38"/>
      <c r="F56" s="87">
        <f t="shared" si="1"/>
        <v>2.944</v>
      </c>
    </row>
    <row r="57" spans="1:6" ht="15">
      <c r="A57" s="48" t="s">
        <v>72</v>
      </c>
      <c r="B57" s="158">
        <v>170</v>
      </c>
      <c r="C57" s="30">
        <v>9.325</v>
      </c>
      <c r="D57" s="38">
        <f t="shared" si="0"/>
        <v>5.485294117647058</v>
      </c>
      <c r="E57" s="38">
        <v>1.885</v>
      </c>
      <c r="F57" s="87">
        <f t="shared" si="1"/>
        <v>7.4399999999999995</v>
      </c>
    </row>
    <row r="58" spans="1:6" ht="15">
      <c r="A58" s="48" t="s">
        <v>73</v>
      </c>
      <c r="B58" s="158">
        <v>501.3</v>
      </c>
      <c r="C58" s="30">
        <v>72.6</v>
      </c>
      <c r="D58" s="38">
        <f t="shared" si="0"/>
        <v>14.482345900658286</v>
      </c>
      <c r="E58" s="38">
        <v>9.8</v>
      </c>
      <c r="F58" s="87">
        <f t="shared" si="1"/>
        <v>62.8</v>
      </c>
    </row>
    <row r="59" spans="1:6" ht="15">
      <c r="A59" s="48" t="s">
        <v>74</v>
      </c>
      <c r="B59" s="158">
        <v>61.4</v>
      </c>
      <c r="C59" s="30">
        <v>13.7</v>
      </c>
      <c r="D59" s="38">
        <f t="shared" si="0"/>
        <v>22.31270358306189</v>
      </c>
      <c r="E59" s="38">
        <v>6.2</v>
      </c>
      <c r="F59" s="87">
        <f t="shared" si="1"/>
        <v>7.499999999999999</v>
      </c>
    </row>
    <row r="60" spans="1:6" ht="15">
      <c r="A60" s="48" t="s">
        <v>35</v>
      </c>
      <c r="B60" s="158">
        <v>80</v>
      </c>
      <c r="C60" s="30">
        <v>3.2</v>
      </c>
      <c r="D60" s="38">
        <f t="shared" si="0"/>
        <v>4</v>
      </c>
      <c r="E60" s="38">
        <v>0.29</v>
      </c>
      <c r="F60" s="87">
        <f t="shared" si="1"/>
        <v>2.91</v>
      </c>
    </row>
    <row r="61" spans="1:6" ht="15" hidden="1">
      <c r="A61" s="48" t="s">
        <v>94</v>
      </c>
      <c r="B61" s="158">
        <v>21</v>
      </c>
      <c r="C61" s="30"/>
      <c r="D61" s="38">
        <f>C61/B61*100</f>
        <v>0</v>
      </c>
      <c r="E61" s="38"/>
      <c r="F61" s="87">
        <f>C61-E61</f>
        <v>0</v>
      </c>
    </row>
    <row r="62" spans="1:6" ht="15">
      <c r="A62" s="48" t="s">
        <v>36</v>
      </c>
      <c r="B62" s="158">
        <v>80</v>
      </c>
      <c r="C62" s="30">
        <v>14.8</v>
      </c>
      <c r="D62" s="38">
        <f t="shared" si="0"/>
        <v>18.5</v>
      </c>
      <c r="E62" s="38">
        <v>6.7</v>
      </c>
      <c r="F62" s="87">
        <f t="shared" si="1"/>
        <v>8.100000000000001</v>
      </c>
    </row>
    <row r="63" spans="1:6" ht="15">
      <c r="A63" s="48" t="s">
        <v>75</v>
      </c>
      <c r="B63" s="158">
        <v>201.3</v>
      </c>
      <c r="C63" s="30">
        <v>7.6</v>
      </c>
      <c r="D63" s="38">
        <f t="shared" si="0"/>
        <v>3.7754595131644306</v>
      </c>
      <c r="E63" s="38">
        <v>1.4</v>
      </c>
      <c r="F63" s="87">
        <f t="shared" si="1"/>
        <v>6.199999999999999</v>
      </c>
    </row>
    <row r="64" spans="1:6" ht="15">
      <c r="A64" s="48" t="s">
        <v>37</v>
      </c>
      <c r="B64" s="158">
        <v>800</v>
      </c>
      <c r="C64" s="30">
        <v>78.8</v>
      </c>
      <c r="D64" s="38">
        <f t="shared" si="0"/>
        <v>9.85</v>
      </c>
      <c r="E64" s="38">
        <v>31.4</v>
      </c>
      <c r="F64" s="87">
        <f t="shared" si="1"/>
        <v>47.4</v>
      </c>
    </row>
    <row r="65" spans="1:6" ht="15" hidden="1">
      <c r="A65" s="48" t="s">
        <v>38</v>
      </c>
      <c r="B65" s="158">
        <v>323</v>
      </c>
      <c r="C65" s="30"/>
      <c r="D65" s="38">
        <f t="shared" si="0"/>
        <v>0</v>
      </c>
      <c r="E65" s="38"/>
      <c r="F65" s="87">
        <f t="shared" si="1"/>
        <v>0</v>
      </c>
    </row>
    <row r="66" spans="1:6" ht="15">
      <c r="A66" s="48" t="s">
        <v>39</v>
      </c>
      <c r="B66" s="158">
        <v>390</v>
      </c>
      <c r="C66" s="30">
        <v>33.2</v>
      </c>
      <c r="D66" s="38">
        <f t="shared" si="0"/>
        <v>8.512820512820515</v>
      </c>
      <c r="E66" s="38">
        <v>7.6</v>
      </c>
      <c r="F66" s="87">
        <f t="shared" si="1"/>
        <v>25.6</v>
      </c>
    </row>
    <row r="67" spans="1:6" ht="15">
      <c r="A67" s="48" t="s">
        <v>40</v>
      </c>
      <c r="B67" s="158">
        <v>1090</v>
      </c>
      <c r="C67" s="30">
        <v>91</v>
      </c>
      <c r="D67" s="38">
        <f t="shared" si="0"/>
        <v>8.34862385321101</v>
      </c>
      <c r="E67" s="38">
        <v>14</v>
      </c>
      <c r="F67" s="87">
        <f t="shared" si="1"/>
        <v>77</v>
      </c>
    </row>
    <row r="68" spans="1:6" s="167" customFormat="1" ht="15.75">
      <c r="A68" s="48" t="s">
        <v>41</v>
      </c>
      <c r="B68" s="158">
        <v>277.4</v>
      </c>
      <c r="C68" s="30">
        <v>2.393</v>
      </c>
      <c r="D68" s="38">
        <f t="shared" si="0"/>
        <v>0.8626532083633741</v>
      </c>
      <c r="E68" s="38"/>
      <c r="F68" s="87">
        <f t="shared" si="1"/>
        <v>2.393</v>
      </c>
    </row>
    <row r="69" spans="1:6" ht="15.75">
      <c r="A69" s="47" t="s">
        <v>76</v>
      </c>
      <c r="B69" s="159">
        <v>74.039</v>
      </c>
      <c r="C69" s="29">
        <f>SUM(C70:C75)</f>
        <v>3.763</v>
      </c>
      <c r="D69" s="37">
        <f t="shared" si="0"/>
        <v>5.082456543173192</v>
      </c>
      <c r="E69" s="37">
        <v>0.65</v>
      </c>
      <c r="F69" s="78">
        <f t="shared" si="1"/>
        <v>3.113</v>
      </c>
    </row>
    <row r="70" spans="1:6" ht="15">
      <c r="A70" s="48" t="s">
        <v>77</v>
      </c>
      <c r="B70" s="158">
        <v>29.1</v>
      </c>
      <c r="C70" s="30">
        <v>1.91</v>
      </c>
      <c r="D70" s="38">
        <f t="shared" si="0"/>
        <v>6.563573883161511</v>
      </c>
      <c r="E70" s="38"/>
      <c r="F70" s="87">
        <f t="shared" si="1"/>
        <v>1.91</v>
      </c>
    </row>
    <row r="71" spans="1:6" ht="15">
      <c r="A71" s="48" t="s">
        <v>42</v>
      </c>
      <c r="B71" s="158">
        <v>9.6</v>
      </c>
      <c r="C71" s="30">
        <v>0.453</v>
      </c>
      <c r="D71" s="38">
        <f t="shared" si="0"/>
        <v>4.71875</v>
      </c>
      <c r="E71" s="38">
        <v>0.1</v>
      </c>
      <c r="F71" s="87">
        <f t="shared" si="1"/>
        <v>0.353</v>
      </c>
    </row>
    <row r="72" spans="1:6" ht="15">
      <c r="A72" s="48" t="s">
        <v>43</v>
      </c>
      <c r="B72" s="158">
        <v>10</v>
      </c>
      <c r="C72" s="30">
        <v>0.5</v>
      </c>
      <c r="D72" s="38">
        <f t="shared" si="0"/>
        <v>5</v>
      </c>
      <c r="E72" s="38">
        <v>0.5</v>
      </c>
      <c r="F72" s="87">
        <f t="shared" si="1"/>
        <v>0</v>
      </c>
    </row>
    <row r="73" spans="1:6" ht="15" hidden="1">
      <c r="A73" s="48" t="s">
        <v>130</v>
      </c>
      <c r="B73" s="158"/>
      <c r="C73" s="30"/>
      <c r="D73" s="38" t="e">
        <f aca="true" t="shared" si="2" ref="D73:D103">C73/B73*100</f>
        <v>#DIV/0!</v>
      </c>
      <c r="E73" s="38"/>
      <c r="F73" s="87">
        <f aca="true" t="shared" si="3" ref="F73:F103">C73-E73</f>
        <v>0</v>
      </c>
    </row>
    <row r="74" spans="1:6" ht="15" hidden="1">
      <c r="A74" s="48" t="s">
        <v>131</v>
      </c>
      <c r="B74" s="158"/>
      <c r="C74" s="30"/>
      <c r="D74" s="38" t="e">
        <f t="shared" si="2"/>
        <v>#DIV/0!</v>
      </c>
      <c r="E74" s="38"/>
      <c r="F74" s="87">
        <f t="shared" si="3"/>
        <v>0</v>
      </c>
    </row>
    <row r="75" spans="1:6" s="167" customFormat="1" ht="15.75">
      <c r="A75" s="48" t="s">
        <v>44</v>
      </c>
      <c r="B75" s="158">
        <v>25.339</v>
      </c>
      <c r="C75" s="30">
        <v>0.9</v>
      </c>
      <c r="D75" s="38">
        <f t="shared" si="2"/>
        <v>3.5518370890721815</v>
      </c>
      <c r="E75" s="38">
        <v>0.05</v>
      </c>
      <c r="F75" s="87">
        <f t="shared" si="3"/>
        <v>0.85</v>
      </c>
    </row>
    <row r="76" spans="1:6" ht="15.75">
      <c r="A76" s="47" t="s">
        <v>45</v>
      </c>
      <c r="B76" s="159">
        <v>336.8999999999999</v>
      </c>
      <c r="C76" s="29">
        <f>SUM(C77:C90)</f>
        <v>1.57</v>
      </c>
      <c r="D76" s="37">
        <f t="shared" si="2"/>
        <v>0.46601365390323546</v>
      </c>
      <c r="E76" s="37">
        <v>5.805000000000001</v>
      </c>
      <c r="F76" s="78">
        <f t="shared" si="3"/>
        <v>-4.235</v>
      </c>
    </row>
    <row r="77" spans="1:6" ht="15" hidden="1">
      <c r="A77" s="48" t="s">
        <v>80</v>
      </c>
      <c r="B77" s="158"/>
      <c r="C77" s="30"/>
      <c r="D77" s="38" t="e">
        <f t="shared" si="2"/>
        <v>#DIV/0!</v>
      </c>
      <c r="E77" s="38"/>
      <c r="F77" s="87">
        <f t="shared" si="3"/>
        <v>0</v>
      </c>
    </row>
    <row r="78" spans="1:6" ht="15" hidden="1">
      <c r="A78" s="48" t="s">
        <v>81</v>
      </c>
      <c r="B78" s="158"/>
      <c r="C78" s="30"/>
      <c r="D78" s="38" t="e">
        <f t="shared" si="2"/>
        <v>#DIV/0!</v>
      </c>
      <c r="E78" s="38"/>
      <c r="F78" s="87">
        <f t="shared" si="3"/>
        <v>0</v>
      </c>
    </row>
    <row r="79" spans="1:6" ht="15" hidden="1">
      <c r="A79" s="48" t="s">
        <v>82</v>
      </c>
      <c r="B79" s="158"/>
      <c r="C79" s="30"/>
      <c r="D79" s="38" t="e">
        <f t="shared" si="2"/>
        <v>#DIV/0!</v>
      </c>
      <c r="E79" s="38"/>
      <c r="F79" s="87">
        <f t="shared" si="3"/>
        <v>0</v>
      </c>
    </row>
    <row r="80" spans="1:6" ht="15" hidden="1">
      <c r="A80" s="48" t="s">
        <v>83</v>
      </c>
      <c r="B80" s="158"/>
      <c r="C80" s="30"/>
      <c r="D80" s="38" t="e">
        <f t="shared" si="2"/>
        <v>#DIV/0!</v>
      </c>
      <c r="E80" s="38"/>
      <c r="F80" s="87">
        <f t="shared" si="3"/>
        <v>0</v>
      </c>
    </row>
    <row r="81" spans="1:6" ht="15" hidden="1">
      <c r="A81" s="48" t="s">
        <v>46</v>
      </c>
      <c r="B81" s="158">
        <v>175</v>
      </c>
      <c r="C81" s="30"/>
      <c r="D81" s="38">
        <f t="shared" si="2"/>
        <v>0</v>
      </c>
      <c r="E81" s="38"/>
      <c r="F81" s="87">
        <f t="shared" si="3"/>
        <v>0</v>
      </c>
    </row>
    <row r="82" spans="1:6" ht="15">
      <c r="A82" s="48" t="s">
        <v>47</v>
      </c>
      <c r="B82" s="158">
        <v>29.7</v>
      </c>
      <c r="C82" s="30">
        <v>1.47</v>
      </c>
      <c r="D82" s="38">
        <f t="shared" si="2"/>
        <v>4.94949494949495</v>
      </c>
      <c r="E82" s="38">
        <v>1.02</v>
      </c>
      <c r="F82" s="87">
        <f t="shared" si="3"/>
        <v>0.44999999999999996</v>
      </c>
    </row>
    <row r="83" spans="1:6" ht="15" hidden="1">
      <c r="A83" s="48" t="s">
        <v>132</v>
      </c>
      <c r="B83" s="158"/>
      <c r="C83" s="30"/>
      <c r="D83" s="38" t="e">
        <f t="shared" si="2"/>
        <v>#DIV/0!</v>
      </c>
      <c r="E83" s="38"/>
      <c r="F83" s="87">
        <f t="shared" si="3"/>
        <v>0</v>
      </c>
    </row>
    <row r="84" spans="1:6" ht="15" hidden="1">
      <c r="A84" s="48" t="s">
        <v>133</v>
      </c>
      <c r="B84" s="158"/>
      <c r="C84" s="30"/>
      <c r="D84" s="38" t="e">
        <f t="shared" si="2"/>
        <v>#DIV/0!</v>
      </c>
      <c r="E84" s="38"/>
      <c r="F84" s="87">
        <f t="shared" si="3"/>
        <v>0</v>
      </c>
    </row>
    <row r="85" spans="1:6" ht="15" hidden="1">
      <c r="A85" s="48" t="s">
        <v>48</v>
      </c>
      <c r="B85" s="158">
        <v>1.7</v>
      </c>
      <c r="C85" s="30"/>
      <c r="D85" s="38">
        <f t="shared" si="2"/>
        <v>0</v>
      </c>
      <c r="E85" s="38"/>
      <c r="F85" s="87">
        <f t="shared" si="3"/>
        <v>0</v>
      </c>
    </row>
    <row r="86" spans="1:6" ht="15" hidden="1">
      <c r="A86" s="48" t="s">
        <v>134</v>
      </c>
      <c r="B86" s="158"/>
      <c r="C86" s="30"/>
      <c r="D86" s="38" t="e">
        <f t="shared" si="2"/>
        <v>#DIV/0!</v>
      </c>
      <c r="E86" s="38"/>
      <c r="F86" s="87">
        <f t="shared" si="3"/>
        <v>0</v>
      </c>
    </row>
    <row r="87" spans="1:6" ht="15" hidden="1">
      <c r="A87" s="48" t="s">
        <v>49</v>
      </c>
      <c r="B87" s="158">
        <v>48.9</v>
      </c>
      <c r="C87" s="30"/>
      <c r="D87" s="38">
        <f t="shared" si="2"/>
        <v>0</v>
      </c>
      <c r="E87" s="38">
        <v>2.6</v>
      </c>
      <c r="F87" s="87">
        <f t="shared" si="3"/>
        <v>-2.6</v>
      </c>
    </row>
    <row r="88" spans="1:6" ht="15" hidden="1">
      <c r="A88" s="48" t="s">
        <v>50</v>
      </c>
      <c r="B88" s="158">
        <v>50</v>
      </c>
      <c r="C88" s="30"/>
      <c r="D88" s="38">
        <f t="shared" si="2"/>
        <v>0</v>
      </c>
      <c r="E88" s="38">
        <v>0.185</v>
      </c>
      <c r="F88" s="87">
        <f t="shared" si="3"/>
        <v>-0.185</v>
      </c>
    </row>
    <row r="89" spans="1:6" ht="15">
      <c r="A89" s="49" t="s">
        <v>51</v>
      </c>
      <c r="B89" s="160">
        <v>16.2</v>
      </c>
      <c r="C89" s="39">
        <v>0.1</v>
      </c>
      <c r="D89" s="41">
        <f t="shared" si="2"/>
        <v>0.617283950617284</v>
      </c>
      <c r="E89" s="41">
        <v>0.3</v>
      </c>
      <c r="F89" s="190">
        <f t="shared" si="3"/>
        <v>-0.19999999999999998</v>
      </c>
    </row>
    <row r="90" spans="1:6" ht="15" hidden="1">
      <c r="A90" s="111" t="s">
        <v>52</v>
      </c>
      <c r="B90" s="175">
        <v>15.4</v>
      </c>
      <c r="C90" s="107"/>
      <c r="D90" s="109">
        <f t="shared" si="2"/>
        <v>0</v>
      </c>
      <c r="E90" s="109">
        <v>1.7</v>
      </c>
      <c r="F90" s="227">
        <f t="shared" si="3"/>
        <v>-1.7</v>
      </c>
    </row>
    <row r="91" spans="1:6" ht="15" hidden="1">
      <c r="A91" s="48" t="s">
        <v>97</v>
      </c>
      <c r="B91" s="158"/>
      <c r="C91" s="30"/>
      <c r="D91" s="38" t="e">
        <f t="shared" si="2"/>
        <v>#DIV/0!</v>
      </c>
      <c r="E91" s="38"/>
      <c r="F91" s="87">
        <f t="shared" si="3"/>
        <v>0</v>
      </c>
    </row>
    <row r="92" spans="1:6" s="167" customFormat="1" ht="15.75" hidden="1">
      <c r="A92" s="48" t="s">
        <v>135</v>
      </c>
      <c r="B92" s="158"/>
      <c r="C92" s="30"/>
      <c r="D92" s="38" t="e">
        <f t="shared" si="2"/>
        <v>#DIV/0!</v>
      </c>
      <c r="E92" s="38"/>
      <c r="F92" s="87">
        <f t="shared" si="3"/>
        <v>0</v>
      </c>
    </row>
    <row r="93" spans="1:6" ht="15.75" hidden="1">
      <c r="A93" s="47" t="s">
        <v>53</v>
      </c>
      <c r="B93" s="159">
        <v>0.46</v>
      </c>
      <c r="C93" s="29">
        <f>SUM(C95:C97)</f>
        <v>0</v>
      </c>
      <c r="D93" s="37">
        <f t="shared" si="2"/>
        <v>0</v>
      </c>
      <c r="E93" s="37">
        <v>0</v>
      </c>
      <c r="F93" s="78">
        <f t="shared" si="3"/>
        <v>0</v>
      </c>
    </row>
    <row r="94" spans="1:6" ht="15" hidden="1">
      <c r="A94" s="48" t="s">
        <v>88</v>
      </c>
      <c r="B94" s="158"/>
      <c r="C94" s="30">
        <v>0</v>
      </c>
      <c r="D94" s="38" t="e">
        <f t="shared" si="2"/>
        <v>#DIV/0!</v>
      </c>
      <c r="E94" s="38">
        <v>0</v>
      </c>
      <c r="F94" s="87">
        <f t="shared" si="3"/>
        <v>0</v>
      </c>
    </row>
    <row r="95" spans="1:6" ht="15" hidden="1">
      <c r="A95" s="49" t="s">
        <v>54</v>
      </c>
      <c r="B95" s="160">
        <v>0.46</v>
      </c>
      <c r="C95" s="39"/>
      <c r="D95" s="41">
        <f t="shared" si="2"/>
        <v>0</v>
      </c>
      <c r="E95" s="41"/>
      <c r="F95" s="190">
        <f t="shared" si="3"/>
        <v>0</v>
      </c>
    </row>
    <row r="96" spans="1:6" ht="15" hidden="1">
      <c r="A96" s="174" t="s">
        <v>55</v>
      </c>
      <c r="B96" s="175"/>
      <c r="C96" s="176"/>
      <c r="D96" s="177" t="e">
        <f t="shared" si="2"/>
        <v>#DIV/0!</v>
      </c>
      <c r="E96" s="177"/>
      <c r="F96" s="178">
        <f t="shared" si="3"/>
        <v>0</v>
      </c>
    </row>
    <row r="97" spans="1:6" ht="15" hidden="1">
      <c r="A97" s="64" t="s">
        <v>56</v>
      </c>
      <c r="B97" s="158"/>
      <c r="C97" s="168"/>
      <c r="D97" s="169" t="e">
        <f t="shared" si="2"/>
        <v>#DIV/0!</v>
      </c>
      <c r="E97" s="169"/>
      <c r="F97" s="170">
        <f t="shared" si="3"/>
        <v>0</v>
      </c>
    </row>
    <row r="98" spans="1:6" ht="15" hidden="1">
      <c r="A98" s="64" t="s">
        <v>57</v>
      </c>
      <c r="B98" s="158"/>
      <c r="C98" s="168"/>
      <c r="D98" s="169" t="e">
        <f t="shared" si="2"/>
        <v>#DIV/0!</v>
      </c>
      <c r="E98" s="169"/>
      <c r="F98" s="170">
        <f t="shared" si="3"/>
        <v>0</v>
      </c>
    </row>
    <row r="99" spans="1:6" ht="15" hidden="1">
      <c r="A99" s="64" t="s">
        <v>136</v>
      </c>
      <c r="B99" s="158"/>
      <c r="C99" s="168"/>
      <c r="D99" s="169" t="e">
        <f t="shared" si="2"/>
        <v>#DIV/0!</v>
      </c>
      <c r="E99" s="169"/>
      <c r="F99" s="170">
        <f t="shared" si="3"/>
        <v>0</v>
      </c>
    </row>
    <row r="100" spans="1:6" ht="15" hidden="1">
      <c r="A100" s="64" t="s">
        <v>58</v>
      </c>
      <c r="B100" s="158"/>
      <c r="C100" s="168"/>
      <c r="D100" s="169" t="e">
        <f t="shared" si="2"/>
        <v>#DIV/0!</v>
      </c>
      <c r="E100" s="169"/>
      <c r="F100" s="170">
        <f t="shared" si="3"/>
        <v>0</v>
      </c>
    </row>
    <row r="101" spans="1:6" ht="15" hidden="1">
      <c r="A101" s="64" t="s">
        <v>59</v>
      </c>
      <c r="B101" s="158"/>
      <c r="C101" s="168"/>
      <c r="D101" s="169" t="e">
        <f t="shared" si="2"/>
        <v>#DIV/0!</v>
      </c>
      <c r="E101" s="169"/>
      <c r="F101" s="170">
        <f t="shared" si="3"/>
        <v>0</v>
      </c>
    </row>
    <row r="102" spans="1:6" ht="15" hidden="1">
      <c r="A102" s="64" t="s">
        <v>90</v>
      </c>
      <c r="B102" s="158"/>
      <c r="C102" s="168"/>
      <c r="D102" s="169" t="e">
        <f t="shared" si="2"/>
        <v>#DIV/0!</v>
      </c>
      <c r="E102" s="169"/>
      <c r="F102" s="170">
        <f t="shared" si="3"/>
        <v>0</v>
      </c>
    </row>
    <row r="103" spans="1:6" ht="15" hidden="1">
      <c r="A103" s="65" t="s">
        <v>91</v>
      </c>
      <c r="B103" s="160"/>
      <c r="C103" s="171"/>
      <c r="D103" s="172" t="e">
        <f t="shared" si="2"/>
        <v>#DIV/0!</v>
      </c>
      <c r="E103" s="172"/>
      <c r="F103" s="173">
        <f t="shared" si="3"/>
        <v>0</v>
      </c>
    </row>
    <row r="104" ht="15" hidden="1"/>
    <row r="105" ht="15">
      <c r="B105" s="179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" right="0" top="0.7480314960629921" bottom="0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2018-08-17T12:22:58Z</cp:lastPrinted>
  <dcterms:created xsi:type="dcterms:W3CDTF">2001-07-31T10:01:43Z</dcterms:created>
  <dcterms:modified xsi:type="dcterms:W3CDTF">2018-08-17T12:23:04Z</dcterms:modified>
  <cp:category/>
  <cp:version/>
  <cp:contentType/>
  <cp:contentStatus/>
</cp:coreProperties>
</file>